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9795" tabRatio="847" firstSheet="1" activeTab="4"/>
  </bookViews>
  <sheets>
    <sheet name="Extrato" sheetId="1" state="hidden" r:id="rId1"/>
    <sheet name="AULAS PRÁTICAS" sheetId="2" r:id="rId2"/>
    <sheet name="RTN-CUSTEIO" sheetId="3" r:id="rId3"/>
    <sheet name="RTN-CAPITAL" sheetId="4" r:id="rId4"/>
    <sheet name="CUSTEIO_DIÁRIAS" sheetId="5" r:id="rId5"/>
    <sheet name="CUSTEIO_AUX.ESTUDANTE" sheetId="6" r:id="rId6"/>
    <sheet name="CUSTEIO_MATERIAL CONSUMO" sheetId="7" r:id="rId7"/>
    <sheet name="CUSTEIO_DESP.PASSAGENSLOCOMOÇAO" sheetId="8" r:id="rId8"/>
    <sheet name="CUSTEIO_OSTPF" sheetId="9" r:id="rId9"/>
    <sheet name="CUSTEIO_CONTR.PREV." sheetId="10" r:id="rId10"/>
    <sheet name="CUSTEIO_PESSOA JURÍDICA" sheetId="11" r:id="rId11"/>
  </sheets>
  <definedNames/>
  <calcPr fullCalcOnLoad="1"/>
</workbook>
</file>

<file path=xl/comments8.xml><?xml version="1.0" encoding="utf-8"?>
<comments xmlns="http://schemas.openxmlformats.org/spreadsheetml/2006/main">
  <authors>
    <author>PPG</author>
  </authors>
  <commentList>
    <comment ref="E7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Saldo do empenho R$ 437,67 financeiro está verificando pq ainda não foi debitado passagem da Cristina Cinto no valor de R$ 356,78</t>
        </r>
      </text>
    </comment>
  </commentList>
</comments>
</file>

<file path=xl/sharedStrings.xml><?xml version="1.0" encoding="utf-8"?>
<sst xmlns="http://schemas.openxmlformats.org/spreadsheetml/2006/main" count="481" uniqueCount="257">
  <si>
    <t xml:space="preserve">  SECRETARIA DE ADMINISTRAÇÃO E FINANÇAS</t>
  </si>
  <si>
    <t>DATA</t>
  </si>
  <si>
    <t>HISTÓRICO</t>
  </si>
  <si>
    <t>DÉBITO</t>
  </si>
  <si>
    <t>CRÉDITO</t>
  </si>
  <si>
    <t>SALDO</t>
  </si>
  <si>
    <t>Universidade Federal de São Carlos</t>
  </si>
  <si>
    <t>CCHB</t>
  </si>
  <si>
    <t>RTN-CAPITAL</t>
  </si>
  <si>
    <t>RTN-CUSTEIO/DIÁRIAS (339014)</t>
  </si>
  <si>
    <t>RTN-CUSTEIO/AUXÍLIO FINANCEIRO A ESTUDANTE (339018)</t>
  </si>
  <si>
    <t>RTN-CUSTEIO/MATERIAL DE CONSUMO (339030)</t>
  </si>
  <si>
    <t>RTN-CUSTEIO/PASSAGENS E DESPESA COM LOCOMOÇÃO (339033)</t>
  </si>
  <si>
    <t>RTN-CUSTEIO/O S T PESSOA FÍSICA (339036)</t>
  </si>
  <si>
    <t>RTN-CUSTEIO/CONTRIBUIÇÕES PREVIDENCIÁRIAS (339147)</t>
  </si>
  <si>
    <t>RTN-CUSTEIO/O S T - PESSOA JURÍDICA (339039)</t>
  </si>
  <si>
    <t>Totais</t>
  </si>
  <si>
    <t>Fonte Recurso</t>
  </si>
  <si>
    <t>FAI</t>
  </si>
  <si>
    <t>CUSTEIO-DIÁRIAS</t>
  </si>
  <si>
    <t>CUSTEIO-AUXÍLIO ESTUDANTE</t>
  </si>
  <si>
    <t>RTN-CUSTEIO</t>
  </si>
  <si>
    <t>CUSTEIO-MATERIAL DE CONSUMO</t>
  </si>
  <si>
    <t>CUSTEIO-DESP. PASSAGENS E LOCOMOÇÃO</t>
  </si>
  <si>
    <t>CUSTEIO-O S T PESSOA FÍSICA</t>
  </si>
  <si>
    <t>CUSTEIO-CONTRIBUIÇÃO PREVIDENCIÁRIA</t>
  </si>
  <si>
    <t>CUSTEIO-PESSOA JURÍDICA</t>
  </si>
  <si>
    <t>UNIVERSIDADE FEDERAL DE SÃO CARLOS - CAMPUS SOROCABA</t>
  </si>
  <si>
    <t>EXTRATO SIMPLIFICADO</t>
  </si>
  <si>
    <t>DOCUMENTO</t>
  </si>
  <si>
    <t>AULAS PRÁTICAS</t>
  </si>
  <si>
    <t>Saldo das requisições 2014</t>
  </si>
  <si>
    <t>DCHE</t>
  </si>
  <si>
    <t>almoxarifado</t>
  </si>
  <si>
    <t>Despesas almoxarifado janeiro/2015</t>
  </si>
  <si>
    <t>xerox</t>
  </si>
  <si>
    <t>Despesas com cópias janeiro de 2015</t>
  </si>
  <si>
    <t>Despesas almoxarifado fevereiro/2015</t>
  </si>
  <si>
    <t>zeladoria</t>
  </si>
  <si>
    <t>Saldo 2014</t>
  </si>
  <si>
    <t>Saldo empenho 2014NE802001</t>
  </si>
  <si>
    <t>PROAD</t>
  </si>
  <si>
    <t>1ª PARCELA DE DISTRIBUIÇÃO RTN 2015</t>
  </si>
  <si>
    <t>Despesas com cópias fevereiro de 2015</t>
  </si>
  <si>
    <t>2014NE000522</t>
  </si>
  <si>
    <t>Saldo de empenho 2014</t>
  </si>
  <si>
    <t>2014NE000523</t>
  </si>
  <si>
    <t>Despesas almoxarifado março/2015</t>
  </si>
  <si>
    <t>Plano Aplicação</t>
  </si>
  <si>
    <t>Parcela destinada à despesas com diárias</t>
  </si>
  <si>
    <t>Parcela destinada à despesas com auxílio à estudante</t>
  </si>
  <si>
    <t>Parcela destinada à despesas com materiais de consumo</t>
  </si>
  <si>
    <t>Parcela destinada à despesas com passagens e locomoção</t>
  </si>
  <si>
    <t>Parcela destinada à despesas com pró-labore</t>
  </si>
  <si>
    <t>Parcela destinada à despesas com pessoa jurídica</t>
  </si>
  <si>
    <t>Parcela destinada à despesas com contribuição previdenciária</t>
  </si>
  <si>
    <t>Sol. 004/2015</t>
  </si>
  <si>
    <t>Sol. 001/2015</t>
  </si>
  <si>
    <t>002/2015</t>
  </si>
  <si>
    <t>003/2015</t>
  </si>
  <si>
    <t>Despesas com cópias em março de 2015</t>
  </si>
  <si>
    <t>Parcela destinada à despesas com pró-labore - empenho 2015NE000206</t>
  </si>
  <si>
    <t>Parcela destinada à despesas com contribuição previdenciária - empenho 2015NE000207</t>
  </si>
  <si>
    <t>Parcela destinada à despesas com passagens e locomoção - empenho 2015NE800772</t>
  </si>
  <si>
    <t>Parcela destinada à despesas com diárias - empenho 2015NE000192</t>
  </si>
  <si>
    <t>Parcela destinada à despesas com auxílio à estudante - empenho 2015NE000193</t>
  </si>
  <si>
    <t>Req. 006/15 - solicitação de materiais de almoxarifado</t>
  </si>
  <si>
    <t>Req. s/n - solicitação de materiais de almoxarifado</t>
  </si>
  <si>
    <t>correio</t>
  </si>
  <si>
    <t>Cep: 11920-000 - req. 001/2015</t>
  </si>
  <si>
    <t>Req. 007/2015 - Solicitação materiais de almoxarifado</t>
  </si>
  <si>
    <t>Despesas de materiais de almoxarifado disponíveis na zeladoria abril/2015</t>
  </si>
  <si>
    <t>Req. 008/2015 - Solicitação materiais de almoxarifado</t>
  </si>
  <si>
    <t>Despesas com cópias em abril de 2015</t>
  </si>
  <si>
    <t>Req. 08 - Solicitação materiais de almoxarifado</t>
  </si>
  <si>
    <t>Materiais disponíveis na zeladoria em maio 2015</t>
  </si>
  <si>
    <t>Elifaz Candido</t>
  </si>
  <si>
    <t>2ª PARCELA DISTRIBUIÇÃO RTN 2015</t>
  </si>
  <si>
    <t>2ª PARCELA DE DISTRIBUIÇÃO RTN 2015</t>
  </si>
  <si>
    <t>Req. 2261</t>
  </si>
  <si>
    <t>Aquisição de computadores</t>
  </si>
  <si>
    <t>saldo das requisições 2014 com perdas</t>
  </si>
  <si>
    <t>Saldo das requisições 2014 após corte</t>
  </si>
  <si>
    <t>transporte</t>
  </si>
  <si>
    <t>Transporte Campinas 20/05/2015</t>
  </si>
  <si>
    <t>Transporte Campinas 18/05/2015</t>
  </si>
  <si>
    <t>Req. 2867</t>
  </si>
  <si>
    <t>Requisição de computador, roteador e armario</t>
  </si>
  <si>
    <t>Req. 2890</t>
  </si>
  <si>
    <t>Materiais para aulas práticas</t>
  </si>
  <si>
    <t>Req. 2901</t>
  </si>
  <si>
    <t>Materiais de consumo RTN 2014/15</t>
  </si>
  <si>
    <t>Req. 3066</t>
  </si>
  <si>
    <t>Solicitação de livro</t>
  </si>
  <si>
    <t>Trasnferido para conta de materiais de consumo (solicitado pessoalmente pela profa. Carla)</t>
  </si>
  <si>
    <t>Transferência de RTN custeio para cobrir despesas</t>
  </si>
  <si>
    <t>transferencia de crédito para alínea de pessoa jurídica</t>
  </si>
  <si>
    <t>Req. 3240</t>
  </si>
  <si>
    <t>Req. De materiais de copa e cozinha</t>
  </si>
  <si>
    <t>transferido para alínea de material de consumo</t>
  </si>
  <si>
    <t>Tranferido para RTN alínea de consumo</t>
  </si>
  <si>
    <t>Req. 3534</t>
  </si>
  <si>
    <t>Req. 3533</t>
  </si>
  <si>
    <t>Requisição de materiais de consumo</t>
  </si>
  <si>
    <t>001/2015</t>
  </si>
  <si>
    <t>Elisa Carolina de Campos Machado</t>
  </si>
  <si>
    <t>Of. 039/2015</t>
  </si>
  <si>
    <t>Solicitação de agua mineral</t>
  </si>
  <si>
    <t>Of. 040/2015</t>
  </si>
  <si>
    <t>Solicitação de café e açucar</t>
  </si>
  <si>
    <t>Req. 010/2015</t>
  </si>
  <si>
    <t>Requisição de materiais de almoxarifado</t>
  </si>
  <si>
    <t>Req. 011/2015</t>
  </si>
  <si>
    <t>Augusto Cesar Guilherme Mega</t>
  </si>
  <si>
    <t>Req. 491/2015</t>
  </si>
  <si>
    <t>Passagem áerea Denise Maria Botelho</t>
  </si>
  <si>
    <t>Pagamento Ana Maria de Campos - empenho 2014NE000522</t>
  </si>
  <si>
    <t>Pagamento Ana Maria de Campos - empenho 2014NE000523</t>
  </si>
  <si>
    <t>Pagamento Maria da Glória Marcondes Gohn 2015NE000207</t>
  </si>
  <si>
    <t>Pagamento Maria da Glória Marcondes Gohn 2015NE000206</t>
  </si>
  <si>
    <t>PCDP 1272/15</t>
  </si>
  <si>
    <t>Diária para prof. Hylio Lagana Fernandes - empenho 2015NE000192</t>
  </si>
  <si>
    <t>Cancelamento</t>
  </si>
  <si>
    <t xml:space="preserve">Estorno referente às requisições 2261 e 2867 </t>
  </si>
  <si>
    <t xml:space="preserve">Saldo utilizado no último dia de requisições de compra </t>
  </si>
  <si>
    <t>cancelamento</t>
  </si>
  <si>
    <t>Estorno referente à requisição 2890</t>
  </si>
  <si>
    <t>Estorno referente às requisições 2901, 3066, 3240, 2901</t>
  </si>
  <si>
    <t>sol. 05/2015</t>
  </si>
  <si>
    <t>Solicitação de reforço de empenho para colaborador eventual</t>
  </si>
  <si>
    <t>Sol. 05/2015 - Solicitação de reforço do empenho 2015NE000206</t>
  </si>
  <si>
    <t>Sol. 05/2015 - Solicitação de reforço do empenho 2015NE000207</t>
  </si>
  <si>
    <t>Sol. 06/2015</t>
  </si>
  <si>
    <t>Solicitação de reforço de empenho de diárias no país</t>
  </si>
  <si>
    <t>Solicitação de reforço do empenho 2015NE000192</t>
  </si>
  <si>
    <t>Solicitação de primeiro empenho para diárias internacionais</t>
  </si>
  <si>
    <t>Solicitação de reforço de empenho para passagens aereas</t>
  </si>
  <si>
    <t>Solicitação de reforço do empenho 2015NE800772</t>
  </si>
  <si>
    <t>Sol. 07/2015</t>
  </si>
  <si>
    <t>Req. 3806</t>
  </si>
  <si>
    <t>Solicitação de mobiliários</t>
  </si>
  <si>
    <t>Sol. 08/2015</t>
  </si>
  <si>
    <t>Solicitação de primeiro empenho para diárias internacionais (vl. Parcial)</t>
  </si>
  <si>
    <t>Despesas com xerox em maio de 2015</t>
  </si>
  <si>
    <t>Despesas com xerox em junho de 2015</t>
  </si>
  <si>
    <t>Despesas com xerox em julho de 2015</t>
  </si>
  <si>
    <t>Despesas com xerox em agosto de 2015</t>
  </si>
  <si>
    <t>Despesas com xerox em setembro de 2015</t>
  </si>
  <si>
    <t>2015NE000726</t>
  </si>
  <si>
    <t>2015NE000727</t>
  </si>
  <si>
    <t>Req. 583/2015</t>
  </si>
  <si>
    <t>Jorge Luis de Souza Riscado</t>
  </si>
  <si>
    <t>Req. 539/2015</t>
  </si>
  <si>
    <t>Maria Inez Montagner</t>
  </si>
  <si>
    <t>2015NE000694</t>
  </si>
  <si>
    <t>Solicitação de primeiro empenho para diárias internacionais - empenho 2015NE000694</t>
  </si>
  <si>
    <t>2015NE000692</t>
  </si>
  <si>
    <t>2015NE802810</t>
  </si>
  <si>
    <t>004/2015</t>
  </si>
  <si>
    <t>Mercia Santana Mathias</t>
  </si>
  <si>
    <t>Despesas com xerox em outubro de 2015</t>
  </si>
  <si>
    <t>Material de zeladoria no mês de setembro de 2015</t>
  </si>
  <si>
    <t>Req. 545/2015</t>
  </si>
  <si>
    <t>Benedito Mendrato</t>
  </si>
  <si>
    <t>Tranferido da alínea de pessoa juridica</t>
  </si>
  <si>
    <t>transferido de RTN custeio</t>
  </si>
  <si>
    <t>Viagem para Campinas da profa. Adriana Varani no dia 19/03/2015</t>
  </si>
  <si>
    <t>solicitação 13/2015 de material de almoxarifado</t>
  </si>
  <si>
    <t>Req. 562/2015</t>
  </si>
  <si>
    <t>Tiago Duque</t>
  </si>
  <si>
    <t>Solicitação transporte Romualdo Portela Campinas 20/05/2015</t>
  </si>
  <si>
    <t>Solicitação transporte Juliana Resende Torres Araras 19/05/2015</t>
  </si>
  <si>
    <t>Solicitação transporte Vanda Aparecida da Silva - Ipero - 13/06/2015</t>
  </si>
  <si>
    <t>Solicitação transporte profa. Carla - São Carlos - 28/08/2015 ida</t>
  </si>
  <si>
    <t>Solicitação transporte profa. Carla - São Carlos - 28/08/2015 volta</t>
  </si>
  <si>
    <t>Solicitação empenho para passagens internacionais</t>
  </si>
  <si>
    <t>Of. 054/2015 - Cancelamento parcial de passagens nacionais 2015NE800772</t>
  </si>
  <si>
    <t>2015NE803209</t>
  </si>
  <si>
    <t>2015NE803210</t>
  </si>
  <si>
    <t>Req. 576/2015</t>
  </si>
  <si>
    <t>Juarez Tarcisio Dayrell</t>
  </si>
  <si>
    <t>PCDP 1374/15</t>
  </si>
  <si>
    <t>Denise Maria Botelho Empenho 2015NE000192</t>
  </si>
  <si>
    <t>RTN-CUSTEIO/DIÁRIAS INTERNACIONAIS (339014)</t>
  </si>
  <si>
    <t>PCDP 1487/15</t>
  </si>
  <si>
    <t>Rosa Aparecida Pinheiro 2015NE000192</t>
  </si>
  <si>
    <t>Req. 587/2015</t>
  </si>
  <si>
    <t>Paulo Cesar Rodrigues Carrano</t>
  </si>
  <si>
    <t>2015NE000796</t>
  </si>
  <si>
    <t>Sol. 057/2015 Cancelamento parcial de empenho 2015NE000206</t>
  </si>
  <si>
    <t>2015NE000797</t>
  </si>
  <si>
    <t>Sol. 057/2015 Cancelamento parcial de empenho 2015NE000207</t>
  </si>
  <si>
    <t>pro-labore</t>
  </si>
  <si>
    <t>Of. 057/2015 cancelamento parcial do empenho de pro-labore</t>
  </si>
  <si>
    <t>2015NE803233</t>
  </si>
  <si>
    <t>Of. 056/2015 Solicitação de cancelamento parcial do empenho 2015NE800772</t>
  </si>
  <si>
    <t>passagens</t>
  </si>
  <si>
    <t>Of. 056/2015 cancelamento parcial empenho passagens aereas nacionais</t>
  </si>
  <si>
    <t>Pagamento Neusa Maria Mendes de Gusmão</t>
  </si>
  <si>
    <t>005/2015</t>
  </si>
  <si>
    <t>Raíssa Carolina Carvalho do Amaral</t>
  </si>
  <si>
    <t>594/2015</t>
  </si>
  <si>
    <t>José Antonio Machado Silva Reis</t>
  </si>
  <si>
    <r>
      <t>RTN-CUSTEIO/PASSAGENS E DESPESA COM LOCOMOÇÃO (339033)</t>
    </r>
    <r>
      <rPr>
        <b/>
        <sz val="10"/>
        <color indexed="10"/>
        <rFont val="Arial"/>
        <family val="2"/>
      </rPr>
      <t xml:space="preserve"> Internacional</t>
    </r>
  </si>
  <si>
    <t>PCDP 1516/15</t>
  </si>
  <si>
    <t>Dulcinéia de Fatima Ferreira 2015NE000192</t>
  </si>
  <si>
    <t>Solicitação viagem Campinas 30/09/2015 prof. Romualdo (previsão)</t>
  </si>
  <si>
    <t>Solicitação viagem Ipero 13/06/2015 profa. Vanda (previsão)</t>
  </si>
  <si>
    <t xml:space="preserve">transporte </t>
  </si>
  <si>
    <t>Solicitação viagem São Paulo - João Clemente - 06/11/2015 (previsão)</t>
  </si>
  <si>
    <t>Solicitação viagem - São Paulo - João Clemente - 06/11/2015 (previsão)</t>
  </si>
  <si>
    <t>Solicitação viagem Embu das Artes - Vinicius Xavier - 12/11/2015 (previsão)</t>
  </si>
  <si>
    <t>PCDP 1535/15</t>
  </si>
  <si>
    <t>Adriana Rosmaninho Caldeira de Oliveira</t>
  </si>
  <si>
    <t>Solicitação viagem Campinas 03/12/2015 - Ana Elisan Spaolonzi (previsão)</t>
  </si>
  <si>
    <t>PCDP 1553/15</t>
  </si>
  <si>
    <t>Marcos Roberto Vieira Garcia</t>
  </si>
  <si>
    <t>Solicitção viagem São Paulo 02/12/2015 - Gabriela Calazans (previsão)</t>
  </si>
  <si>
    <t>hospedagem</t>
  </si>
  <si>
    <t xml:space="preserve">Gabriela Calazans - 02 a 03/11/2015 </t>
  </si>
  <si>
    <t>Solicitação viagem São Paulo - Gabriela Calazans (previsão)</t>
  </si>
  <si>
    <t>Solicitação viagem Campinas - Sorocaba Marcio Pochmann - 02/12/2015 (previsão)</t>
  </si>
  <si>
    <t>Solicitação viagem Sorocaba-Campinas - Marcio Pochmann- 02/12/2015 (previsão)</t>
  </si>
  <si>
    <t>Maria Carla Corrochano - 03 a 04/12/2015</t>
  </si>
  <si>
    <t>Solicitação viagem 01/12/2015 - Adriana Varani - Campinas-Sorocaba (previsão)</t>
  </si>
  <si>
    <t>trasnporte</t>
  </si>
  <si>
    <t>Solicitação viagem 01/12/2015 - Adriana Varani - Sorocaba/Campinas (previsão)</t>
  </si>
  <si>
    <t>solicitação viagem 03/12/2015 - Ariel de Castro S.B.Campo/Sorocaba (previsão)</t>
  </si>
  <si>
    <t>solicitação viagem 03/12/2015 - Ariel de Castro Sorocaba/S.B.Campo (previsão)</t>
  </si>
  <si>
    <t>Solicitação viagem 02/12/2015 - Guilherme Boulos - Sorocaba/São Paulo (previsão)</t>
  </si>
  <si>
    <t>Solicitação viagem 02/12/2015 - Guilherme Boulos - São Paulo/Sorocaba (previsão)</t>
  </si>
  <si>
    <t xml:space="preserve">zeladoria </t>
  </si>
  <si>
    <t>Materiais de zeladoria em dezembro de 2015</t>
  </si>
  <si>
    <t>PCDP 1621/15</t>
  </si>
  <si>
    <t>Dulcineia de Fatima Ferreira</t>
  </si>
  <si>
    <t>PCDP 1657/15</t>
  </si>
  <si>
    <t>Hylio Lagana Fernandes</t>
  </si>
  <si>
    <t>Req. 12/2015 solicitação de materiais</t>
  </si>
  <si>
    <t>PCDP 1681/15</t>
  </si>
  <si>
    <t>Juliana Resende Torres</t>
  </si>
  <si>
    <t>Marcio Porchmann</t>
  </si>
  <si>
    <t>Gabriela Juliana Calazans</t>
  </si>
  <si>
    <t>006/2015</t>
  </si>
  <si>
    <t>Guilherme Boulos</t>
  </si>
  <si>
    <t>PCDP 1708/15</t>
  </si>
  <si>
    <t>Teresa Cristina Leança Soares Alves</t>
  </si>
  <si>
    <t>007/2015</t>
  </si>
  <si>
    <t>Ariel de Castro Alves</t>
  </si>
  <si>
    <t>Gisele Cristina Olinta Ribeiro Pereira Jacob (Geografia)</t>
  </si>
  <si>
    <t>Req. 609/2015</t>
  </si>
  <si>
    <t>Isabel Cristina Fonseca da Cruz (empenho 2014NE802001)</t>
  </si>
  <si>
    <t>Req. 608/2015</t>
  </si>
  <si>
    <t>Marcio Antonio Gatti</t>
  </si>
  <si>
    <t>PCDP 1744/15</t>
  </si>
  <si>
    <t>Maria Carla Corrochano</t>
  </si>
  <si>
    <t>612/2015</t>
  </si>
  <si>
    <t>Transferido para conta de materiais de consumo (solicitado pessoalmente pela profa. Carla)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</si>
</sst>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_ ;[Red]\-0.00\ "/>
    <numFmt numFmtId="166" formatCode="0.0"/>
    <numFmt numFmtId="16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10" xfId="60" applyNumberFormat="1" applyFont="1" applyBorder="1" applyAlignment="1" applyProtection="1">
      <alignment/>
      <protection locked="0"/>
    </xf>
    <xf numFmtId="164" fontId="4" fillId="0" borderId="10" xfId="6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164" fontId="4" fillId="0" borderId="10" xfId="6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64" fontId="2" fillId="0" borderId="11" xfId="6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2" fillId="0" borderId="10" xfId="60" applyNumberFormat="1" applyFont="1" applyBorder="1" applyAlignment="1" applyProtection="1">
      <alignment wrapText="1"/>
      <protection locked="0"/>
    </xf>
    <xf numFmtId="164" fontId="4" fillId="0" borderId="10" xfId="60" applyNumberFormat="1" applyFont="1" applyBorder="1" applyAlignment="1">
      <alignment wrapText="1"/>
    </xf>
    <xf numFmtId="14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64" fontId="4" fillId="0" borderId="10" xfId="60" applyNumberFormat="1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64" fontId="2" fillId="0" borderId="11" xfId="60" applyNumberFormat="1" applyFont="1" applyFill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10" xfId="6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13" xfId="0" applyNumberFormat="1" applyBorder="1" applyAlignment="1">
      <alignment wrapText="1"/>
    </xf>
    <xf numFmtId="14" fontId="4" fillId="0" borderId="13" xfId="0" applyNumberFormat="1" applyFont="1" applyBorder="1" applyAlignment="1" applyProtection="1">
      <alignment wrapText="1"/>
      <protection locked="0"/>
    </xf>
    <xf numFmtId="14" fontId="2" fillId="0" borderId="13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5" fillId="0" borderId="10" xfId="6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64" fontId="6" fillId="0" borderId="10" xfId="60" applyNumberFormat="1" applyFont="1" applyBorder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164" fontId="2" fillId="0" borderId="10" xfId="6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60" applyNumberFormat="1" applyFont="1" applyBorder="1" applyAlignment="1">
      <alignment wrapText="1"/>
    </xf>
    <xf numFmtId="164" fontId="4" fillId="0" borderId="0" xfId="60" applyNumberFormat="1" applyFont="1" applyBorder="1" applyAlignment="1">
      <alignment wrapText="1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" fillId="0" borderId="10" xfId="6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165" fontId="4" fillId="0" borderId="10" xfId="60" applyNumberFormat="1" applyFont="1" applyBorder="1" applyAlignment="1">
      <alignment wrapText="1"/>
    </xf>
    <xf numFmtId="165" fontId="4" fillId="0" borderId="0" xfId="6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4" fontId="47" fillId="0" borderId="10" xfId="60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wrapText="1"/>
    </xf>
    <xf numFmtId="164" fontId="47" fillId="0" borderId="11" xfId="60" applyNumberFormat="1" applyFont="1" applyFill="1" applyBorder="1" applyAlignment="1" applyProtection="1">
      <alignment wrapText="1"/>
      <protection locked="0"/>
    </xf>
    <xf numFmtId="4" fontId="47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164" fontId="4" fillId="0" borderId="11" xfId="60" applyNumberFormat="1" applyFont="1" applyFill="1" applyBorder="1" applyAlignment="1" applyProtection="1">
      <alignment wrapText="1"/>
      <protection locked="0"/>
    </xf>
    <xf numFmtId="164" fontId="4" fillId="0" borderId="10" xfId="60" applyNumberFormat="1" applyFont="1" applyFill="1" applyBorder="1" applyAlignment="1" applyProtection="1">
      <alignment wrapText="1"/>
      <protection locked="0"/>
    </xf>
    <xf numFmtId="0" fontId="28" fillId="0" borderId="10" xfId="0" applyFont="1" applyBorder="1" applyAlignment="1" applyProtection="1">
      <alignment wrapText="1"/>
      <protection locked="0"/>
    </xf>
    <xf numFmtId="0" fontId="28" fillId="0" borderId="10" xfId="0" applyFont="1" applyBorder="1" applyAlignment="1">
      <alignment wrapText="1"/>
    </xf>
    <xf numFmtId="164" fontId="28" fillId="0" borderId="10" xfId="60" applyNumberFormat="1" applyFont="1" applyBorder="1" applyAlignment="1">
      <alignment wrapText="1"/>
    </xf>
    <xf numFmtId="14" fontId="48" fillId="0" borderId="13" xfId="0" applyNumberFormat="1" applyFont="1" applyBorder="1" applyAlignment="1" applyProtection="1">
      <alignment wrapText="1"/>
      <protection locked="0"/>
    </xf>
    <xf numFmtId="14" fontId="48" fillId="0" borderId="10" xfId="0" applyNumberFormat="1" applyFont="1" applyBorder="1" applyAlignment="1" applyProtection="1">
      <alignment wrapText="1"/>
      <protection locked="0"/>
    </xf>
    <xf numFmtId="0" fontId="48" fillId="0" borderId="12" xfId="0" applyFont="1" applyFill="1" applyBorder="1" applyAlignment="1" applyProtection="1">
      <alignment wrapText="1"/>
      <protection locked="0"/>
    </xf>
    <xf numFmtId="14" fontId="28" fillId="0" borderId="0" xfId="0" applyNumberFormat="1" applyFont="1" applyAlignment="1">
      <alignment wrapText="1"/>
    </xf>
    <xf numFmtId="14" fontId="28" fillId="0" borderId="10" xfId="0" applyNumberFormat="1" applyFont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4" fontId="28" fillId="0" borderId="10" xfId="0" applyNumberFormat="1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0.00390625" style="0" customWidth="1"/>
    <col min="2" max="4" width="15.7109375" style="0" customWidth="1"/>
  </cols>
  <sheetData>
    <row r="1" spans="1:4" ht="17.25">
      <c r="A1" s="74" t="s">
        <v>27</v>
      </c>
      <c r="B1" s="74"/>
      <c r="C1" s="74"/>
      <c r="D1" s="74"/>
    </row>
    <row r="2" spans="1:4" ht="15">
      <c r="A2" s="75" t="s">
        <v>7</v>
      </c>
      <c r="B2" s="75"/>
      <c r="C2" s="75"/>
      <c r="D2" s="75"/>
    </row>
    <row r="3" spans="1:4" ht="15">
      <c r="A3" s="75" t="s">
        <v>0</v>
      </c>
      <c r="B3" s="75"/>
      <c r="C3" s="75"/>
      <c r="D3" s="75"/>
    </row>
    <row r="4" spans="1:4" ht="15">
      <c r="A4" s="76" t="s">
        <v>28</v>
      </c>
      <c r="B4" s="76"/>
      <c r="C4" s="76"/>
      <c r="D4" s="76"/>
    </row>
    <row r="5" spans="1:4" ht="15">
      <c r="A5" s="77" t="s">
        <v>32</v>
      </c>
      <c r="B5" s="77"/>
      <c r="C5" s="77"/>
      <c r="D5" s="78"/>
    </row>
    <row r="6" spans="1:4" ht="15">
      <c r="A6" s="1" t="s">
        <v>17</v>
      </c>
      <c r="B6" s="1" t="s">
        <v>4</v>
      </c>
      <c r="C6" s="1" t="s">
        <v>3</v>
      </c>
      <c r="D6" s="1" t="s">
        <v>5</v>
      </c>
    </row>
    <row r="7" spans="1:4" ht="15.75">
      <c r="A7" s="49" t="s">
        <v>18</v>
      </c>
      <c r="B7" s="39" t="e">
        <f>#REF!</f>
        <v>#REF!</v>
      </c>
      <c r="C7" s="39" t="e">
        <f>#REF!</f>
        <v>#REF!</v>
      </c>
      <c r="D7" s="41" t="e">
        <f>B7-C7</f>
        <v>#REF!</v>
      </c>
    </row>
    <row r="8" spans="1:4" ht="15.75">
      <c r="A8" s="50" t="s">
        <v>30</v>
      </c>
      <c r="B8" s="39">
        <f>'AULAS PRÁTICAS'!E14</f>
        <v>3506.78</v>
      </c>
      <c r="C8" s="39">
        <f>'AULAS PRÁTICAS'!D14</f>
        <v>3009.98</v>
      </c>
      <c r="D8" s="41">
        <f>B8-C8</f>
        <v>496.8000000000002</v>
      </c>
    </row>
    <row r="9" spans="1:4" ht="15.75">
      <c r="A9" s="40" t="s">
        <v>8</v>
      </c>
      <c r="B9" s="39">
        <f>'RTN-CAPITAL'!E17</f>
        <v>29765.64</v>
      </c>
      <c r="C9" s="39">
        <f>'RTN-CAPITAL'!D17</f>
        <v>29611.4</v>
      </c>
      <c r="D9" s="41">
        <f aca="true" t="shared" si="0" ref="D9:D17">B9-C9</f>
        <v>154.23999999999796</v>
      </c>
    </row>
    <row r="10" spans="1:4" ht="15.75">
      <c r="A10" s="40" t="s">
        <v>21</v>
      </c>
      <c r="B10" s="39">
        <f>SUM(B11:B17)</f>
        <v>75179.77</v>
      </c>
      <c r="C10" s="39">
        <f>SUM(C11:C17)</f>
        <v>73923.83</v>
      </c>
      <c r="D10" s="41">
        <f t="shared" si="0"/>
        <v>1255.9400000000023</v>
      </c>
    </row>
    <row r="11" spans="1:4" ht="15">
      <c r="A11" s="4" t="s">
        <v>19</v>
      </c>
      <c r="B11" s="5">
        <f>CUSTEIO_DIÁRIAS!E20</f>
        <v>6298.4</v>
      </c>
      <c r="C11" s="2">
        <f>CUSTEIO_DIÁRIAS!D20</f>
        <v>6018.2300000000005</v>
      </c>
      <c r="D11" s="3">
        <f t="shared" si="0"/>
        <v>280.16999999999916</v>
      </c>
    </row>
    <row r="12" spans="1:4" ht="15">
      <c r="A12" s="6" t="s">
        <v>20</v>
      </c>
      <c r="B12" s="2">
        <f>'CUSTEIO_AUX.ESTUDANTE'!E14</f>
        <v>2824</v>
      </c>
      <c r="C12" s="2">
        <f>'CUSTEIO_AUX.ESTUDANTE'!D14</f>
        <v>2824</v>
      </c>
      <c r="D12" s="3">
        <f t="shared" si="0"/>
        <v>0</v>
      </c>
    </row>
    <row r="13" spans="1:4" ht="15">
      <c r="A13" s="7" t="s">
        <v>22</v>
      </c>
      <c r="B13" s="8">
        <f>'CUSTEIO_MATERIAL CONSUMO'!E64</f>
        <v>22432.550000000003</v>
      </c>
      <c r="C13" s="2">
        <f>'CUSTEIO_MATERIAL CONSUMO'!D64</f>
        <v>21753.890000000003</v>
      </c>
      <c r="D13" s="3">
        <f t="shared" si="0"/>
        <v>678.6599999999999</v>
      </c>
    </row>
    <row r="14" spans="1:4" ht="15">
      <c r="A14" s="9" t="s">
        <v>23</v>
      </c>
      <c r="B14" s="5">
        <f>'CUSTEIO_DESP.PASSAGENSLOCOMOÇAO'!E22</f>
        <v>16080.89</v>
      </c>
      <c r="C14" s="5">
        <f>'CUSTEIO_DESP.PASSAGENSLOCOMOÇAO'!D22</f>
        <v>16080.890000000001</v>
      </c>
      <c r="D14" s="3">
        <f t="shared" si="0"/>
        <v>0</v>
      </c>
    </row>
    <row r="15" spans="1:4" ht="15">
      <c r="A15" s="10" t="s">
        <v>24</v>
      </c>
      <c r="B15" s="11">
        <f>CUSTEIO_OSTPF!E20</f>
        <v>7000</v>
      </c>
      <c r="C15" s="3">
        <f>CUSTEIO_OSTPF!D20</f>
        <v>7000</v>
      </c>
      <c r="D15" s="3">
        <f t="shared" si="0"/>
        <v>0</v>
      </c>
    </row>
    <row r="16" spans="1:4" ht="15">
      <c r="A16" s="10" t="s">
        <v>25</v>
      </c>
      <c r="B16" s="11">
        <f>'CUSTEIO_CONTR.PREV.'!E20</f>
        <v>1400</v>
      </c>
      <c r="C16" s="5">
        <f>'CUSTEIO_CONTR.PREV.'!D20</f>
        <v>1400</v>
      </c>
      <c r="D16" s="3">
        <f t="shared" si="0"/>
        <v>0</v>
      </c>
    </row>
    <row r="17" spans="1:4" ht="15">
      <c r="A17" s="10" t="s">
        <v>26</v>
      </c>
      <c r="B17" s="4">
        <f>'CUSTEIO_PESSOA JURÍDICA'!E24</f>
        <v>19143.93</v>
      </c>
      <c r="C17" s="5">
        <f>'CUSTEIO_PESSOA JURÍDICA'!D24</f>
        <v>18846.820000000003</v>
      </c>
      <c r="D17" s="3">
        <f t="shared" si="0"/>
        <v>297.10999999999694</v>
      </c>
    </row>
    <row r="18" spans="1:4" ht="15">
      <c r="A18" s="10"/>
      <c r="B18" s="11"/>
      <c r="C18" s="12"/>
      <c r="D18" s="3"/>
    </row>
  </sheetData>
  <sheetProtection selectLockedCells="1" selectUnlockedCells="1"/>
  <mergeCells count="5">
    <mergeCell ref="A1:D1"/>
    <mergeCell ref="A2:D2"/>
    <mergeCell ref="A3:D3"/>
    <mergeCell ref="A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6" width="15.7109375" style="0" customWidth="1"/>
  </cols>
  <sheetData>
    <row r="1" spans="1:6" ht="17.25">
      <c r="A1" s="92" t="s">
        <v>6</v>
      </c>
      <c r="B1" s="92"/>
      <c r="C1" s="92"/>
      <c r="D1" s="92"/>
      <c r="E1" s="92"/>
      <c r="F1" s="92"/>
    </row>
    <row r="2" spans="1:6" ht="15">
      <c r="A2" s="93" t="s">
        <v>7</v>
      </c>
      <c r="B2" s="94"/>
      <c r="C2" s="94"/>
      <c r="D2" s="94"/>
      <c r="E2" s="94"/>
      <c r="F2" s="95"/>
    </row>
    <row r="3" spans="1:6" ht="15">
      <c r="A3" s="96" t="s">
        <v>0</v>
      </c>
      <c r="B3" s="97"/>
      <c r="C3" s="97"/>
      <c r="D3" s="97"/>
      <c r="E3" s="97"/>
      <c r="F3" s="98"/>
    </row>
    <row r="4" spans="1:6" ht="15">
      <c r="A4" s="99" t="s">
        <v>14</v>
      </c>
      <c r="B4" s="100"/>
      <c r="C4" s="100"/>
      <c r="D4" s="100"/>
      <c r="E4" s="100"/>
      <c r="F4" s="101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42044</v>
      </c>
      <c r="B7" s="13" t="s">
        <v>46</v>
      </c>
      <c r="C7" s="16" t="s">
        <v>45</v>
      </c>
      <c r="D7" s="17"/>
      <c r="E7" s="17">
        <v>120</v>
      </c>
      <c r="F7" s="18">
        <f>E7-D7</f>
        <v>120</v>
      </c>
    </row>
    <row r="8" spans="1:6" ht="25.5" customHeight="1">
      <c r="A8" s="31">
        <v>42095</v>
      </c>
      <c r="B8" s="13" t="s">
        <v>58</v>
      </c>
      <c r="C8" s="60" t="s">
        <v>62</v>
      </c>
      <c r="D8" s="27"/>
      <c r="E8" s="21">
        <v>800</v>
      </c>
      <c r="F8" s="18">
        <f>F7-D8+E8</f>
        <v>920</v>
      </c>
    </row>
    <row r="9" spans="1:6" ht="15">
      <c r="A9" s="32">
        <v>42298</v>
      </c>
      <c r="B9" s="19" t="s">
        <v>104</v>
      </c>
      <c r="C9" s="34" t="s">
        <v>117</v>
      </c>
      <c r="D9" s="21">
        <v>120</v>
      </c>
      <c r="E9" s="26"/>
      <c r="F9" s="18">
        <f aca="true" t="shared" si="0" ref="F9:F18">F8-D9+E9</f>
        <v>800</v>
      </c>
    </row>
    <row r="10" spans="1:6" ht="15">
      <c r="A10" s="30">
        <v>42304</v>
      </c>
      <c r="B10" s="13" t="s">
        <v>58</v>
      </c>
      <c r="C10" s="35" t="s">
        <v>118</v>
      </c>
      <c r="D10" s="43">
        <v>120</v>
      </c>
      <c r="E10" s="26"/>
      <c r="F10" s="18">
        <f t="shared" si="0"/>
        <v>680</v>
      </c>
    </row>
    <row r="11" spans="1:6" ht="15">
      <c r="A11" s="67">
        <v>42305</v>
      </c>
      <c r="B11" s="68" t="s">
        <v>149</v>
      </c>
      <c r="C11" s="69" t="s">
        <v>131</v>
      </c>
      <c r="D11" s="23"/>
      <c r="E11" s="17">
        <v>480</v>
      </c>
      <c r="F11" s="18">
        <f t="shared" si="0"/>
        <v>1160</v>
      </c>
    </row>
    <row r="12" spans="1:6" ht="15">
      <c r="A12" s="24">
        <v>42333</v>
      </c>
      <c r="B12" s="24" t="s">
        <v>190</v>
      </c>
      <c r="C12" s="25" t="s">
        <v>191</v>
      </c>
      <c r="D12" s="21">
        <v>500</v>
      </c>
      <c r="E12" s="21"/>
      <c r="F12" s="18">
        <f t="shared" si="0"/>
        <v>660</v>
      </c>
    </row>
    <row r="13" spans="1:6" ht="15">
      <c r="A13" s="13">
        <v>42333</v>
      </c>
      <c r="B13" s="13" t="s">
        <v>59</v>
      </c>
      <c r="C13" s="26" t="s">
        <v>198</v>
      </c>
      <c r="D13" s="27">
        <v>60</v>
      </c>
      <c r="E13" s="18"/>
      <c r="F13" s="18">
        <f t="shared" si="0"/>
        <v>600</v>
      </c>
    </row>
    <row r="14" spans="1:6" ht="15">
      <c r="A14" s="24">
        <v>42347</v>
      </c>
      <c r="B14" s="24" t="s">
        <v>158</v>
      </c>
      <c r="C14" s="44" t="s">
        <v>240</v>
      </c>
      <c r="D14" s="27">
        <v>120</v>
      </c>
      <c r="E14" s="21"/>
      <c r="F14" s="18">
        <f t="shared" si="0"/>
        <v>480</v>
      </c>
    </row>
    <row r="15" spans="1:6" ht="15">
      <c r="A15" s="24">
        <v>42347</v>
      </c>
      <c r="B15" s="24" t="s">
        <v>199</v>
      </c>
      <c r="C15" s="26" t="s">
        <v>241</v>
      </c>
      <c r="D15" s="73">
        <v>120</v>
      </c>
      <c r="E15" s="21"/>
      <c r="F15" s="18">
        <f t="shared" si="0"/>
        <v>360</v>
      </c>
    </row>
    <row r="16" spans="1:6" ht="15">
      <c r="A16" s="13">
        <v>42347</v>
      </c>
      <c r="B16" s="13" t="s">
        <v>242</v>
      </c>
      <c r="C16" s="26" t="s">
        <v>243</v>
      </c>
      <c r="D16" s="27">
        <v>120</v>
      </c>
      <c r="E16" s="28"/>
      <c r="F16" s="18">
        <f t="shared" si="0"/>
        <v>240</v>
      </c>
    </row>
    <row r="17" spans="1:6" ht="15">
      <c r="A17" s="13">
        <v>42348</v>
      </c>
      <c r="B17" s="13" t="s">
        <v>246</v>
      </c>
      <c r="C17" s="26" t="s">
        <v>247</v>
      </c>
      <c r="D17" s="27">
        <v>120</v>
      </c>
      <c r="E17" s="26"/>
      <c r="F17" s="18">
        <f t="shared" si="0"/>
        <v>120</v>
      </c>
    </row>
    <row r="18" spans="1:6" ht="15">
      <c r="A18" s="13">
        <v>42348</v>
      </c>
      <c r="B18" s="13" t="s">
        <v>104</v>
      </c>
      <c r="C18" s="26" t="s">
        <v>248</v>
      </c>
      <c r="D18" s="29">
        <v>120</v>
      </c>
      <c r="E18" s="29"/>
      <c r="F18" s="18">
        <f t="shared" si="0"/>
        <v>0</v>
      </c>
    </row>
    <row r="19" spans="1:6" ht="15">
      <c r="A19" s="45"/>
      <c r="B19" s="45"/>
      <c r="C19" s="46"/>
      <c r="D19" s="47"/>
      <c r="E19" s="47"/>
      <c r="F19" s="48"/>
    </row>
    <row r="20" spans="1:6" ht="17.25">
      <c r="A20" s="14"/>
      <c r="B20" s="14"/>
      <c r="C20" s="37" t="s">
        <v>16</v>
      </c>
      <c r="D20" s="38">
        <f>SUM(D7:D18)</f>
        <v>1400</v>
      </c>
      <c r="E20" s="38">
        <f>SUM(E7:E18)</f>
        <v>1400</v>
      </c>
      <c r="F20" s="18">
        <f>E20-D20</f>
        <v>0</v>
      </c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34" sqref="C34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6" width="15.7109375" style="0" customWidth="1"/>
  </cols>
  <sheetData>
    <row r="1" spans="1:6" ht="17.25">
      <c r="A1" s="92" t="s">
        <v>6</v>
      </c>
      <c r="B1" s="92"/>
      <c r="C1" s="92"/>
      <c r="D1" s="92"/>
      <c r="E1" s="92"/>
      <c r="F1" s="92"/>
    </row>
    <row r="2" spans="1:6" ht="15">
      <c r="A2" s="93" t="s">
        <v>7</v>
      </c>
      <c r="B2" s="94"/>
      <c r="C2" s="94"/>
      <c r="D2" s="94"/>
      <c r="E2" s="94"/>
      <c r="F2" s="95"/>
    </row>
    <row r="3" spans="1:6" ht="15">
      <c r="A3" s="96" t="s">
        <v>0</v>
      </c>
      <c r="B3" s="97"/>
      <c r="C3" s="97"/>
      <c r="D3" s="97"/>
      <c r="E3" s="97"/>
      <c r="F3" s="98"/>
    </row>
    <row r="4" spans="1:6" ht="15">
      <c r="A4" s="99" t="s">
        <v>15</v>
      </c>
      <c r="B4" s="100"/>
      <c r="C4" s="100"/>
      <c r="D4" s="100"/>
      <c r="E4" s="100"/>
      <c r="F4" s="101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42035</v>
      </c>
      <c r="B7" s="13" t="s">
        <v>35</v>
      </c>
      <c r="C7" s="16" t="s">
        <v>36</v>
      </c>
      <c r="D7" s="17">
        <v>33.06</v>
      </c>
      <c r="E7" s="17">
        <v>0</v>
      </c>
      <c r="F7" s="18">
        <f>E7-D7</f>
        <v>-33.06</v>
      </c>
    </row>
    <row r="8" spans="1:6" ht="25.5" customHeight="1">
      <c r="A8" s="31">
        <v>42087</v>
      </c>
      <c r="B8" s="13" t="s">
        <v>35</v>
      </c>
      <c r="C8" s="36" t="s">
        <v>43</v>
      </c>
      <c r="D8" s="17">
        <v>17.38</v>
      </c>
      <c r="E8" s="17"/>
      <c r="F8" s="18">
        <f>F7-D8+E8</f>
        <v>-50.44</v>
      </c>
    </row>
    <row r="9" spans="1:6" ht="15">
      <c r="A9" s="31">
        <v>42095</v>
      </c>
      <c r="B9" s="13" t="s">
        <v>48</v>
      </c>
      <c r="C9" s="60" t="s">
        <v>54</v>
      </c>
      <c r="D9" s="59"/>
      <c r="E9" s="61">
        <v>5971</v>
      </c>
      <c r="F9" s="18">
        <f aca="true" t="shared" si="0" ref="F9:F22">F8-D9+E9</f>
        <v>5920.56</v>
      </c>
    </row>
    <row r="10" spans="1:6" ht="15">
      <c r="A10" s="30">
        <v>42116</v>
      </c>
      <c r="B10" s="13" t="s">
        <v>35</v>
      </c>
      <c r="C10" s="35" t="s">
        <v>60</v>
      </c>
      <c r="D10" s="43">
        <v>155.77</v>
      </c>
      <c r="E10" s="26"/>
      <c r="F10" s="18">
        <f t="shared" si="0"/>
        <v>5764.79</v>
      </c>
    </row>
    <row r="11" spans="1:6" ht="15">
      <c r="A11" s="33">
        <v>42116</v>
      </c>
      <c r="B11" s="22" t="s">
        <v>68</v>
      </c>
      <c r="C11" s="72" t="s">
        <v>69</v>
      </c>
      <c r="D11" s="62">
        <v>14.88</v>
      </c>
      <c r="E11" s="21"/>
      <c r="F11" s="18">
        <f t="shared" si="0"/>
        <v>5749.91</v>
      </c>
    </row>
    <row r="12" spans="1:6" ht="15">
      <c r="A12" s="24">
        <v>42143</v>
      </c>
      <c r="B12" s="24" t="s">
        <v>35</v>
      </c>
      <c r="C12" s="64" t="s">
        <v>73</v>
      </c>
      <c r="D12" s="21">
        <v>140.47</v>
      </c>
      <c r="E12" s="21"/>
      <c r="F12" s="18">
        <f t="shared" si="0"/>
        <v>5609.44</v>
      </c>
    </row>
    <row r="13" spans="1:6" ht="30">
      <c r="A13" s="13">
        <v>42251</v>
      </c>
      <c r="B13" s="13"/>
      <c r="C13" s="26" t="s">
        <v>94</v>
      </c>
      <c r="D13" s="27">
        <v>3609.44</v>
      </c>
      <c r="E13" s="18"/>
      <c r="F13" s="18">
        <f t="shared" si="0"/>
        <v>1999.9999999999995</v>
      </c>
    </row>
    <row r="14" spans="1:6" ht="15">
      <c r="A14" s="24">
        <v>42251</v>
      </c>
      <c r="B14" s="24"/>
      <c r="C14" s="44" t="s">
        <v>95</v>
      </c>
      <c r="D14" s="27"/>
      <c r="E14" s="21">
        <v>13172.93</v>
      </c>
      <c r="F14" s="18">
        <f t="shared" si="0"/>
        <v>15172.93</v>
      </c>
    </row>
    <row r="15" spans="1:6" ht="15">
      <c r="A15" s="13">
        <v>42251</v>
      </c>
      <c r="B15" s="13" t="s">
        <v>92</v>
      </c>
      <c r="C15" s="26" t="s">
        <v>93</v>
      </c>
      <c r="D15" s="29">
        <v>13172.93</v>
      </c>
      <c r="E15" s="21"/>
      <c r="F15" s="18">
        <f t="shared" si="0"/>
        <v>2000</v>
      </c>
    </row>
    <row r="16" spans="1:6" ht="15">
      <c r="A16" s="13">
        <v>42256</v>
      </c>
      <c r="B16" s="13"/>
      <c r="C16" s="26" t="s">
        <v>100</v>
      </c>
      <c r="D16" s="27">
        <v>500</v>
      </c>
      <c r="E16" s="28"/>
      <c r="F16" s="18">
        <f t="shared" si="0"/>
        <v>1500</v>
      </c>
    </row>
    <row r="17" spans="1:6" ht="15">
      <c r="A17" s="13">
        <v>42314</v>
      </c>
      <c r="B17" s="13" t="s">
        <v>35</v>
      </c>
      <c r="C17" s="26" t="s">
        <v>143</v>
      </c>
      <c r="D17" s="27">
        <v>220.04</v>
      </c>
      <c r="E17" s="28"/>
      <c r="F17" s="18">
        <f t="shared" si="0"/>
        <v>1279.96</v>
      </c>
    </row>
    <row r="18" spans="1:6" ht="15">
      <c r="A18" s="13">
        <v>42314</v>
      </c>
      <c r="B18" s="13" t="s">
        <v>35</v>
      </c>
      <c r="C18" s="26" t="s">
        <v>144</v>
      </c>
      <c r="D18" s="27">
        <v>239.84</v>
      </c>
      <c r="E18" s="28"/>
      <c r="F18" s="18">
        <f t="shared" si="0"/>
        <v>1040.1200000000001</v>
      </c>
    </row>
    <row r="19" spans="1:6" ht="15">
      <c r="A19" s="13">
        <v>42314</v>
      </c>
      <c r="B19" s="13" t="s">
        <v>35</v>
      </c>
      <c r="C19" s="26" t="s">
        <v>145</v>
      </c>
      <c r="D19" s="27">
        <v>67.08</v>
      </c>
      <c r="E19" s="28"/>
      <c r="F19" s="18">
        <f t="shared" si="0"/>
        <v>973.0400000000001</v>
      </c>
    </row>
    <row r="20" spans="1:6" ht="15">
      <c r="A20" s="13">
        <v>42314</v>
      </c>
      <c r="B20" s="13" t="s">
        <v>35</v>
      </c>
      <c r="C20" s="26" t="s">
        <v>146</v>
      </c>
      <c r="D20" s="27">
        <v>263</v>
      </c>
      <c r="E20" s="28"/>
      <c r="F20" s="18">
        <f t="shared" si="0"/>
        <v>710.0400000000001</v>
      </c>
    </row>
    <row r="21" spans="1:6" ht="15">
      <c r="A21" s="13">
        <v>42314</v>
      </c>
      <c r="B21" s="13" t="s">
        <v>35</v>
      </c>
      <c r="C21" s="26" t="s">
        <v>147</v>
      </c>
      <c r="D21" s="27">
        <v>214.58</v>
      </c>
      <c r="E21" s="28"/>
      <c r="F21" s="18">
        <f t="shared" si="0"/>
        <v>495.46000000000004</v>
      </c>
    </row>
    <row r="22" spans="1:6" ht="15">
      <c r="A22" s="13">
        <v>42321</v>
      </c>
      <c r="B22" s="13" t="s">
        <v>35</v>
      </c>
      <c r="C22" s="26" t="s">
        <v>160</v>
      </c>
      <c r="D22" s="27">
        <v>198.35</v>
      </c>
      <c r="E22" s="28"/>
      <c r="F22" s="18">
        <f t="shared" si="0"/>
        <v>297.11</v>
      </c>
    </row>
    <row r="23" spans="1:6" ht="15">
      <c r="A23" s="45"/>
      <c r="B23" s="45"/>
      <c r="C23" s="46"/>
      <c r="D23" s="47"/>
      <c r="E23" s="47"/>
      <c r="F23" s="48"/>
    </row>
    <row r="24" spans="1:6" ht="17.25">
      <c r="A24" s="14"/>
      <c r="B24" s="14"/>
      <c r="C24" s="37" t="s">
        <v>16</v>
      </c>
      <c r="D24" s="38">
        <f>SUM(D7:D22)</f>
        <v>18846.820000000003</v>
      </c>
      <c r="E24" s="38">
        <f>SUM(E7:E22)</f>
        <v>19143.93</v>
      </c>
      <c r="F24" s="18">
        <f>E24-D24</f>
        <v>297.10999999999694</v>
      </c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2" width="17.00390625" style="14" customWidth="1"/>
    <col min="3" max="3" width="60.00390625" style="14" customWidth="1"/>
    <col min="4" max="6" width="15.7109375" style="14" customWidth="1"/>
    <col min="7" max="16384" width="9.140625" style="14" customWidth="1"/>
  </cols>
  <sheetData>
    <row r="1" spans="1:6" ht="17.25">
      <c r="A1" s="79" t="s">
        <v>6</v>
      </c>
      <c r="B1" s="79"/>
      <c r="C1" s="79"/>
      <c r="D1" s="79"/>
      <c r="E1" s="79"/>
      <c r="F1" s="79"/>
    </row>
    <row r="2" spans="1:6" ht="15">
      <c r="A2" s="80" t="s">
        <v>7</v>
      </c>
      <c r="B2" s="81"/>
      <c r="C2" s="81"/>
      <c r="D2" s="81"/>
      <c r="E2" s="81"/>
      <c r="F2" s="82"/>
    </row>
    <row r="3" spans="1:6" ht="15">
      <c r="A3" s="83" t="s">
        <v>0</v>
      </c>
      <c r="B3" s="84"/>
      <c r="C3" s="84"/>
      <c r="D3" s="84"/>
      <c r="E3" s="84"/>
      <c r="F3" s="85"/>
    </row>
    <row r="4" spans="1:6" ht="15">
      <c r="A4" s="86" t="s">
        <v>30</v>
      </c>
      <c r="B4" s="87"/>
      <c r="C4" s="87"/>
      <c r="D4" s="87"/>
      <c r="E4" s="87"/>
      <c r="F4" s="88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42038</v>
      </c>
      <c r="B7" s="13"/>
      <c r="C7" s="16" t="s">
        <v>31</v>
      </c>
      <c r="D7" s="17">
        <v>218.79</v>
      </c>
      <c r="E7" s="17">
        <v>218.79</v>
      </c>
      <c r="F7" s="18">
        <f>E7-D7</f>
        <v>0</v>
      </c>
    </row>
    <row r="8" spans="1:6" ht="15">
      <c r="A8" s="31">
        <v>42082</v>
      </c>
      <c r="B8" s="13" t="s">
        <v>41</v>
      </c>
      <c r="C8" s="16" t="s">
        <v>42</v>
      </c>
      <c r="D8" s="17">
        <v>0</v>
      </c>
      <c r="E8" s="17">
        <v>1678.95</v>
      </c>
      <c r="F8" s="51">
        <f>F7-D8+E8</f>
        <v>1678.95</v>
      </c>
    </row>
    <row r="9" spans="1:6" ht="15">
      <c r="A9" s="32">
        <v>42234</v>
      </c>
      <c r="B9" s="19" t="s">
        <v>41</v>
      </c>
      <c r="C9" s="16" t="s">
        <v>78</v>
      </c>
      <c r="D9" s="21">
        <v>0</v>
      </c>
      <c r="E9" s="28">
        <v>1119.3</v>
      </c>
      <c r="F9" s="51">
        <f>F8-D9+E9</f>
        <v>2798.25</v>
      </c>
    </row>
    <row r="10" spans="1:6" ht="15">
      <c r="A10" s="30">
        <v>42250</v>
      </c>
      <c r="B10" s="13" t="s">
        <v>88</v>
      </c>
      <c r="C10" s="35" t="s">
        <v>89</v>
      </c>
      <c r="D10" s="43">
        <v>2601.11</v>
      </c>
      <c r="E10" s="26">
        <v>261.76</v>
      </c>
      <c r="F10" s="51">
        <f>F9-D10+E10</f>
        <v>458.89999999999986</v>
      </c>
    </row>
    <row r="11" spans="1:6" ht="15">
      <c r="A11" s="33">
        <v>42258</v>
      </c>
      <c r="B11" s="22" t="s">
        <v>101</v>
      </c>
      <c r="C11" s="42" t="s">
        <v>89</v>
      </c>
      <c r="D11" s="23">
        <v>190.08</v>
      </c>
      <c r="E11" s="17">
        <v>0.01</v>
      </c>
      <c r="F11" s="51">
        <f>F10-D11+E11</f>
        <v>268.8299999999998</v>
      </c>
    </row>
    <row r="12" spans="1:6" ht="15">
      <c r="A12" s="24">
        <v>42305</v>
      </c>
      <c r="B12" s="24" t="s">
        <v>125</v>
      </c>
      <c r="C12" s="25" t="s">
        <v>126</v>
      </c>
      <c r="D12" s="21"/>
      <c r="E12" s="21">
        <v>227.97</v>
      </c>
      <c r="F12" s="51">
        <f>F11-D12+E12</f>
        <v>496.79999999999984</v>
      </c>
    </row>
    <row r="13" spans="1:6" ht="15">
      <c r="A13" s="45"/>
      <c r="B13" s="45"/>
      <c r="C13" s="46"/>
      <c r="D13" s="47"/>
      <c r="E13" s="47"/>
      <c r="F13" s="48"/>
    </row>
    <row r="14" spans="3:6" ht="17.25">
      <c r="C14" s="37" t="s">
        <v>16</v>
      </c>
      <c r="D14" s="38">
        <f>SUM(D7:D12)</f>
        <v>3009.98</v>
      </c>
      <c r="E14" s="38">
        <f>SUM(E7:E12)</f>
        <v>3506.78</v>
      </c>
      <c r="F14" s="18">
        <f>E14-D14</f>
        <v>496.8000000000002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2" sqref="B32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92" t="s">
        <v>6</v>
      </c>
      <c r="B1" s="92"/>
      <c r="C1" s="92"/>
      <c r="D1" s="92"/>
      <c r="E1" s="92"/>
      <c r="F1" s="92"/>
    </row>
    <row r="2" spans="1:6" ht="15" customHeight="1">
      <c r="A2" s="93" t="s">
        <v>7</v>
      </c>
      <c r="B2" s="94"/>
      <c r="C2" s="94"/>
      <c r="D2" s="94"/>
      <c r="E2" s="94"/>
      <c r="F2" s="95"/>
    </row>
    <row r="3" spans="1:6" ht="15" customHeight="1">
      <c r="A3" s="96" t="s">
        <v>0</v>
      </c>
      <c r="B3" s="97"/>
      <c r="C3" s="97"/>
      <c r="D3" s="97"/>
      <c r="E3" s="97"/>
      <c r="F3" s="98"/>
    </row>
    <row r="4" spans="1:6" ht="15" customHeight="1">
      <c r="A4" s="99" t="s">
        <v>21</v>
      </c>
      <c r="B4" s="100"/>
      <c r="C4" s="100"/>
      <c r="D4" s="100"/>
      <c r="E4" s="100"/>
      <c r="F4" s="101"/>
    </row>
    <row r="5" spans="1:6" ht="26.25" customHeight="1">
      <c r="A5" s="89" t="s">
        <v>32</v>
      </c>
      <c r="B5" s="90"/>
      <c r="C5" s="90"/>
      <c r="D5" s="90"/>
      <c r="E5" s="90"/>
      <c r="F5" s="91"/>
    </row>
    <row r="6" spans="1:6" s="14" customFormat="1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42082</v>
      </c>
      <c r="B7" s="13" t="s">
        <v>41</v>
      </c>
      <c r="C7" s="16" t="s">
        <v>42</v>
      </c>
      <c r="D7" s="17"/>
      <c r="E7" s="17">
        <v>28243</v>
      </c>
      <c r="F7" s="18">
        <f>E7-D7</f>
        <v>28243</v>
      </c>
    </row>
    <row r="8" spans="1:6" ht="15">
      <c r="A8" s="31">
        <v>42095</v>
      </c>
      <c r="B8" s="13" t="s">
        <v>48</v>
      </c>
      <c r="C8" s="60" t="s">
        <v>49</v>
      </c>
      <c r="D8" s="21">
        <v>4050</v>
      </c>
      <c r="E8" s="17"/>
      <c r="F8" s="18">
        <f>F7-D8+E8</f>
        <v>24193</v>
      </c>
    </row>
    <row r="9" spans="1:6" ht="15">
      <c r="A9" s="31">
        <v>42095</v>
      </c>
      <c r="B9" s="13" t="s">
        <v>48</v>
      </c>
      <c r="C9" s="60" t="s">
        <v>50</v>
      </c>
      <c r="D9" s="21">
        <v>2824</v>
      </c>
      <c r="E9" s="26"/>
      <c r="F9" s="18">
        <f aca="true" t="shared" si="0" ref="F9:F25">F8-D9+E9</f>
        <v>21369</v>
      </c>
    </row>
    <row r="10" spans="1:6" ht="15">
      <c r="A10" s="31">
        <v>42095</v>
      </c>
      <c r="B10" s="13" t="s">
        <v>48</v>
      </c>
      <c r="C10" s="60" t="s">
        <v>51</v>
      </c>
      <c r="D10" s="63">
        <v>5598</v>
      </c>
      <c r="E10" s="26"/>
      <c r="F10" s="18">
        <f t="shared" si="0"/>
        <v>15771</v>
      </c>
    </row>
    <row r="11" spans="1:6" ht="15">
      <c r="A11" s="31">
        <v>42095</v>
      </c>
      <c r="B11" s="13" t="s">
        <v>48</v>
      </c>
      <c r="C11" s="60" t="s">
        <v>52</v>
      </c>
      <c r="D11" s="62">
        <v>5000</v>
      </c>
      <c r="E11" s="17"/>
      <c r="F11" s="18">
        <f t="shared" si="0"/>
        <v>10771</v>
      </c>
    </row>
    <row r="12" spans="1:6" ht="15">
      <c r="A12" s="31">
        <v>42095</v>
      </c>
      <c r="B12" s="13" t="s">
        <v>48</v>
      </c>
      <c r="C12" s="60" t="s">
        <v>53</v>
      </c>
      <c r="D12" s="21">
        <v>4000</v>
      </c>
      <c r="E12" s="21"/>
      <c r="F12" s="18">
        <f t="shared" si="0"/>
        <v>6771</v>
      </c>
    </row>
    <row r="13" spans="1:6" ht="15">
      <c r="A13" s="31">
        <v>42095</v>
      </c>
      <c r="B13" s="13" t="s">
        <v>48</v>
      </c>
      <c r="C13" s="60" t="s">
        <v>54</v>
      </c>
      <c r="D13" s="27">
        <v>5971</v>
      </c>
      <c r="E13" s="18"/>
      <c r="F13" s="18">
        <f t="shared" si="0"/>
        <v>800</v>
      </c>
    </row>
    <row r="14" spans="1:6" ht="15">
      <c r="A14" s="31">
        <v>42095</v>
      </c>
      <c r="B14" s="13" t="s">
        <v>48</v>
      </c>
      <c r="C14" s="60" t="s">
        <v>55</v>
      </c>
      <c r="D14" s="27">
        <v>800</v>
      </c>
      <c r="E14" s="21"/>
      <c r="F14" s="18">
        <f t="shared" si="0"/>
        <v>0</v>
      </c>
    </row>
    <row r="15" spans="1:6" ht="15">
      <c r="A15" s="24">
        <v>42234</v>
      </c>
      <c r="B15" s="24" t="s">
        <v>41</v>
      </c>
      <c r="C15" s="26" t="s">
        <v>77</v>
      </c>
      <c r="D15" s="20"/>
      <c r="E15" s="21">
        <v>13705</v>
      </c>
      <c r="F15" s="18">
        <f t="shared" si="0"/>
        <v>13705</v>
      </c>
    </row>
    <row r="16" spans="1:6" ht="15">
      <c r="A16" s="13">
        <v>42241</v>
      </c>
      <c r="B16" s="13" t="s">
        <v>41</v>
      </c>
      <c r="C16" s="26" t="s">
        <v>81</v>
      </c>
      <c r="D16" s="27"/>
      <c r="E16" s="28">
        <f>7422.33+678.63</f>
        <v>8100.96</v>
      </c>
      <c r="F16" s="18">
        <f t="shared" si="0"/>
        <v>21805.96</v>
      </c>
    </row>
    <row r="17" spans="1:6" ht="15">
      <c r="A17" s="13">
        <v>42250</v>
      </c>
      <c r="B17" s="13" t="s">
        <v>90</v>
      </c>
      <c r="C17" s="26" t="s">
        <v>91</v>
      </c>
      <c r="D17" s="27">
        <v>8024.25</v>
      </c>
      <c r="E17" s="26">
        <v>993.38</v>
      </c>
      <c r="F17" s="18">
        <f t="shared" si="0"/>
        <v>14775.089999999998</v>
      </c>
    </row>
    <row r="18" spans="1:6" ht="15">
      <c r="A18" s="13">
        <v>42251</v>
      </c>
      <c r="B18" s="13"/>
      <c r="C18" s="26" t="s">
        <v>96</v>
      </c>
      <c r="D18" s="29">
        <v>13172.93</v>
      </c>
      <c r="E18" s="29"/>
      <c r="F18" s="18">
        <f t="shared" si="0"/>
        <v>1602.159999999998</v>
      </c>
    </row>
    <row r="19" spans="1:6" ht="15">
      <c r="A19" s="13">
        <v>42256</v>
      </c>
      <c r="B19" s="13"/>
      <c r="C19" s="26" t="s">
        <v>99</v>
      </c>
      <c r="D19" s="29">
        <v>608.78</v>
      </c>
      <c r="E19" s="29"/>
      <c r="F19" s="18">
        <f t="shared" si="0"/>
        <v>993.3799999999981</v>
      </c>
    </row>
    <row r="20" spans="1:6" ht="15">
      <c r="A20" s="13">
        <v>42305</v>
      </c>
      <c r="B20" s="13" t="s">
        <v>125</v>
      </c>
      <c r="C20" s="26" t="s">
        <v>127</v>
      </c>
      <c r="D20" s="29"/>
      <c r="E20" s="29">
        <v>18497.99</v>
      </c>
      <c r="F20" s="18">
        <f t="shared" si="0"/>
        <v>19491.37</v>
      </c>
    </row>
    <row r="21" spans="1:6" ht="15">
      <c r="A21" s="13">
        <v>42305</v>
      </c>
      <c r="B21" s="13" t="s">
        <v>128</v>
      </c>
      <c r="C21" s="26" t="s">
        <v>129</v>
      </c>
      <c r="D21" s="29">
        <f>2400+480</f>
        <v>2880</v>
      </c>
      <c r="E21" s="29"/>
      <c r="F21" s="18">
        <f t="shared" si="0"/>
        <v>16611.37</v>
      </c>
    </row>
    <row r="22" spans="1:6" ht="15">
      <c r="A22" s="13">
        <v>42305</v>
      </c>
      <c r="B22" s="13" t="s">
        <v>132</v>
      </c>
      <c r="C22" s="26" t="s">
        <v>133</v>
      </c>
      <c r="D22" s="29">
        <v>2248.4</v>
      </c>
      <c r="E22" s="29"/>
      <c r="F22" s="18">
        <f t="shared" si="0"/>
        <v>14362.97</v>
      </c>
    </row>
    <row r="23" spans="1:6" ht="15">
      <c r="A23" s="13">
        <v>42305</v>
      </c>
      <c r="B23" s="13"/>
      <c r="C23" s="26" t="s">
        <v>135</v>
      </c>
      <c r="D23" s="29">
        <v>2300</v>
      </c>
      <c r="E23" s="29"/>
      <c r="F23" s="18">
        <f t="shared" si="0"/>
        <v>12062.97</v>
      </c>
    </row>
    <row r="24" spans="1:6" ht="15">
      <c r="A24" s="13">
        <v>42305</v>
      </c>
      <c r="B24" s="13" t="s">
        <v>138</v>
      </c>
      <c r="C24" s="26" t="s">
        <v>136</v>
      </c>
      <c r="D24" s="29">
        <v>11000</v>
      </c>
      <c r="E24" s="29"/>
      <c r="F24" s="18">
        <f t="shared" si="0"/>
        <v>1062.9699999999993</v>
      </c>
    </row>
    <row r="25" spans="1:6" ht="15">
      <c r="A25" s="13">
        <v>42306</v>
      </c>
      <c r="B25" s="13" t="s">
        <v>141</v>
      </c>
      <c r="C25" s="26" t="s">
        <v>142</v>
      </c>
      <c r="D25" s="29">
        <v>69.59</v>
      </c>
      <c r="E25" s="29"/>
      <c r="F25" s="18">
        <f t="shared" si="0"/>
        <v>993.3799999999993</v>
      </c>
    </row>
    <row r="26" spans="1:6" ht="15">
      <c r="A26" s="45"/>
      <c r="B26" s="45"/>
      <c r="C26" s="46"/>
      <c r="D26" s="47"/>
      <c r="E26" s="47"/>
      <c r="F26" s="48"/>
    </row>
    <row r="27" spans="1:6" ht="17.25">
      <c r="A27" s="14"/>
      <c r="B27" s="14"/>
      <c r="C27" s="37" t="s">
        <v>16</v>
      </c>
      <c r="D27" s="38">
        <f>SUM(D7:D25)</f>
        <v>68546.95</v>
      </c>
      <c r="E27" s="38">
        <f>SUM(E7:E25)</f>
        <v>69540.33</v>
      </c>
      <c r="F27" s="18">
        <f>E27-D27</f>
        <v>993.3800000000047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2" width="17.00390625" style="14" customWidth="1"/>
    <col min="3" max="3" width="60.00390625" style="14" customWidth="1"/>
    <col min="4" max="5" width="15.7109375" style="14" customWidth="1"/>
    <col min="6" max="6" width="15.7109375" style="55" customWidth="1"/>
    <col min="7" max="16384" width="9.140625" style="14" customWidth="1"/>
  </cols>
  <sheetData>
    <row r="1" spans="1:6" ht="17.25">
      <c r="A1" s="79" t="s">
        <v>6</v>
      </c>
      <c r="B1" s="79"/>
      <c r="C1" s="79"/>
      <c r="D1" s="79"/>
      <c r="E1" s="79"/>
      <c r="F1" s="79"/>
    </row>
    <row r="2" spans="1:6" ht="15">
      <c r="A2" s="80" t="s">
        <v>7</v>
      </c>
      <c r="B2" s="81"/>
      <c r="C2" s="81"/>
      <c r="D2" s="81"/>
      <c r="E2" s="81"/>
      <c r="F2" s="82"/>
    </row>
    <row r="3" spans="1:6" ht="15">
      <c r="A3" s="83" t="s">
        <v>0</v>
      </c>
      <c r="B3" s="84"/>
      <c r="C3" s="84"/>
      <c r="D3" s="84"/>
      <c r="E3" s="84"/>
      <c r="F3" s="85"/>
    </row>
    <row r="4" spans="1:6" ht="15">
      <c r="A4" s="86" t="s">
        <v>8</v>
      </c>
      <c r="B4" s="87"/>
      <c r="C4" s="87"/>
      <c r="D4" s="87"/>
      <c r="E4" s="87"/>
      <c r="F4" s="88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52" t="s">
        <v>5</v>
      </c>
    </row>
    <row r="7" spans="1:6" ht="15">
      <c r="A7" s="31">
        <v>42038</v>
      </c>
      <c r="B7" s="13"/>
      <c r="C7" s="36" t="s">
        <v>31</v>
      </c>
      <c r="D7" s="17">
        <v>213.65</v>
      </c>
      <c r="E7" s="17">
        <v>213.65</v>
      </c>
      <c r="F7" s="53">
        <f>E7-D7</f>
        <v>0</v>
      </c>
    </row>
    <row r="8" spans="1:6" ht="15">
      <c r="A8" s="31">
        <v>42082</v>
      </c>
      <c r="B8" s="13" t="s">
        <v>41</v>
      </c>
      <c r="C8" s="16" t="s">
        <v>42</v>
      </c>
      <c r="D8" s="17">
        <v>0</v>
      </c>
      <c r="E8" s="17">
        <v>7357</v>
      </c>
      <c r="F8" s="53">
        <f>F7-D8+E8</f>
        <v>7357</v>
      </c>
    </row>
    <row r="9" spans="1:6" ht="15">
      <c r="A9" s="32">
        <v>42234</v>
      </c>
      <c r="B9" s="19" t="s">
        <v>41</v>
      </c>
      <c r="C9" s="34" t="s">
        <v>77</v>
      </c>
      <c r="D9" s="21">
        <v>0</v>
      </c>
      <c r="E9" s="61">
        <v>3255</v>
      </c>
      <c r="F9" s="53">
        <f aca="true" t="shared" si="0" ref="F9:F15">F8-D9+E9</f>
        <v>10612</v>
      </c>
    </row>
    <row r="10" spans="1:6" ht="15">
      <c r="A10" s="30">
        <v>42236</v>
      </c>
      <c r="B10" s="13" t="s">
        <v>79</v>
      </c>
      <c r="C10" s="35" t="s">
        <v>80</v>
      </c>
      <c r="D10" s="43">
        <v>7413.66</v>
      </c>
      <c r="E10" s="26"/>
      <c r="F10" s="53">
        <f t="shared" si="0"/>
        <v>3198.34</v>
      </c>
    </row>
    <row r="11" spans="1:6" ht="15">
      <c r="A11" s="33">
        <v>42241</v>
      </c>
      <c r="B11" s="22" t="s">
        <v>41</v>
      </c>
      <c r="C11" s="42" t="s">
        <v>82</v>
      </c>
      <c r="D11" s="23"/>
      <c r="E11" s="17">
        <f>309.62+3913.43</f>
        <v>4223.05</v>
      </c>
      <c r="F11" s="53">
        <f t="shared" si="0"/>
        <v>7421.39</v>
      </c>
    </row>
    <row r="12" spans="1:6" ht="15">
      <c r="A12" s="24">
        <v>42250</v>
      </c>
      <c r="B12" s="24" t="s">
        <v>86</v>
      </c>
      <c r="C12" s="25" t="s">
        <v>87</v>
      </c>
      <c r="D12" s="21">
        <v>7303.28</v>
      </c>
      <c r="E12" s="21"/>
      <c r="F12" s="53">
        <f t="shared" si="0"/>
        <v>118.11000000000058</v>
      </c>
    </row>
    <row r="13" spans="1:6" ht="15">
      <c r="A13" s="13">
        <v>42256</v>
      </c>
      <c r="B13" s="13" t="s">
        <v>7</v>
      </c>
      <c r="C13" s="26" t="s">
        <v>124</v>
      </c>
      <c r="D13" s="27">
        <v>118.11</v>
      </c>
      <c r="E13" s="18"/>
      <c r="F13" s="53">
        <f t="shared" si="0"/>
        <v>5.826450433232822E-13</v>
      </c>
    </row>
    <row r="14" spans="1:6" ht="15">
      <c r="A14" s="13">
        <v>42305</v>
      </c>
      <c r="B14" s="13" t="s">
        <v>122</v>
      </c>
      <c r="C14" s="26" t="s">
        <v>123</v>
      </c>
      <c r="D14" s="27"/>
      <c r="E14" s="21">
        <v>14716.94</v>
      </c>
      <c r="F14" s="53">
        <f t="shared" si="0"/>
        <v>14716.94</v>
      </c>
    </row>
    <row r="15" spans="1:6" ht="15">
      <c r="A15" s="24">
        <v>42305</v>
      </c>
      <c r="B15" s="24" t="s">
        <v>139</v>
      </c>
      <c r="C15" s="26" t="s">
        <v>140</v>
      </c>
      <c r="D15" s="20">
        <v>14562.7</v>
      </c>
      <c r="E15" s="21"/>
      <c r="F15" s="53">
        <f t="shared" si="0"/>
        <v>154.23999999999978</v>
      </c>
    </row>
    <row r="16" spans="1:6" ht="15">
      <c r="A16" s="45"/>
      <c r="B16" s="45"/>
      <c r="C16" s="46"/>
      <c r="D16" s="47"/>
      <c r="E16" s="47"/>
      <c r="F16" s="54"/>
    </row>
    <row r="17" spans="3:6" ht="17.25">
      <c r="C17" s="37" t="s">
        <v>16</v>
      </c>
      <c r="D17" s="38">
        <f>SUM(D7:D15)</f>
        <v>29611.4</v>
      </c>
      <c r="E17" s="38">
        <f>SUM(E7:E15)</f>
        <v>29765.64</v>
      </c>
      <c r="F17" s="53">
        <f>E17-D17</f>
        <v>154.23999999999796</v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7.00390625" style="0" customWidth="1"/>
    <col min="2" max="2" width="18.7109375" style="0" customWidth="1"/>
    <col min="3" max="3" width="65.8515625" style="0" customWidth="1"/>
    <col min="4" max="4" width="13.140625" style="0" customWidth="1"/>
    <col min="5" max="6" width="12.7109375" style="0" customWidth="1"/>
    <col min="8" max="8" width="15.140625" style="0" customWidth="1"/>
    <col min="9" max="9" width="20.00390625" style="0" customWidth="1"/>
    <col min="10" max="10" width="51.7109375" style="0" customWidth="1"/>
    <col min="11" max="11" width="12.7109375" style="0" customWidth="1"/>
    <col min="12" max="12" width="15.421875" style="0" customWidth="1"/>
  </cols>
  <sheetData>
    <row r="1" spans="1:13" ht="17.25">
      <c r="A1" s="92" t="s">
        <v>6</v>
      </c>
      <c r="B1" s="92"/>
      <c r="C1" s="92"/>
      <c r="D1" s="92"/>
      <c r="E1" s="92"/>
      <c r="F1" s="92"/>
      <c r="H1" s="92" t="s">
        <v>6</v>
      </c>
      <c r="I1" s="92"/>
      <c r="J1" s="92"/>
      <c r="K1" s="92"/>
      <c r="L1" s="92"/>
      <c r="M1" s="92"/>
    </row>
    <row r="2" spans="1:6" ht="15">
      <c r="A2" s="93" t="s">
        <v>7</v>
      </c>
      <c r="B2" s="94"/>
      <c r="C2" s="94"/>
      <c r="D2" s="94"/>
      <c r="E2" s="94"/>
      <c r="F2" s="95"/>
    </row>
    <row r="3" spans="1:6" ht="15">
      <c r="A3" s="96" t="s">
        <v>0</v>
      </c>
      <c r="B3" s="97"/>
      <c r="C3" s="97"/>
      <c r="D3" s="97"/>
      <c r="E3" s="97"/>
      <c r="F3" s="98"/>
    </row>
    <row r="4" spans="1:6" ht="15">
      <c r="A4" s="99" t="s">
        <v>9</v>
      </c>
      <c r="B4" s="100"/>
      <c r="C4" s="100"/>
      <c r="D4" s="100"/>
      <c r="E4" s="100"/>
      <c r="F4" s="101"/>
    </row>
    <row r="5" spans="1:6" ht="15">
      <c r="A5" s="89" t="s">
        <v>32</v>
      </c>
      <c r="B5" s="90"/>
      <c r="C5" s="90"/>
      <c r="D5" s="90"/>
      <c r="E5" s="90"/>
      <c r="F5" s="91"/>
    </row>
    <row r="6" spans="1:6" s="14" customFormat="1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42095</v>
      </c>
      <c r="B7" s="13" t="s">
        <v>59</v>
      </c>
      <c r="C7" s="60" t="s">
        <v>64</v>
      </c>
      <c r="D7" s="21"/>
      <c r="E7" s="21">
        <v>4050</v>
      </c>
      <c r="F7" s="18">
        <f>E7-D7</f>
        <v>4050</v>
      </c>
    </row>
    <row r="8" spans="1:6" ht="25.5" customHeight="1">
      <c r="A8" s="31">
        <v>42305</v>
      </c>
      <c r="B8" s="13" t="s">
        <v>120</v>
      </c>
      <c r="C8" s="57" t="s">
        <v>121</v>
      </c>
      <c r="D8" s="17">
        <v>634.3</v>
      </c>
      <c r="E8" s="17"/>
      <c r="F8" s="18">
        <f>F7-D8+E8</f>
        <v>3415.7</v>
      </c>
    </row>
    <row r="9" spans="1:6" ht="15">
      <c r="A9" s="32">
        <v>42305</v>
      </c>
      <c r="B9" s="19" t="s">
        <v>156</v>
      </c>
      <c r="C9" s="34" t="s">
        <v>134</v>
      </c>
      <c r="D9" s="21"/>
      <c r="E9" s="61">
        <v>2248.4</v>
      </c>
      <c r="F9" s="18">
        <f aca="true" t="shared" si="0" ref="F9:F18">F8-D9+E9</f>
        <v>5664.1</v>
      </c>
    </row>
    <row r="10" spans="1:6" ht="15">
      <c r="A10" s="67">
        <v>42332</v>
      </c>
      <c r="B10" s="68" t="s">
        <v>181</v>
      </c>
      <c r="C10" s="69" t="s">
        <v>182</v>
      </c>
      <c r="D10" s="23">
        <v>503.6</v>
      </c>
      <c r="E10" s="61"/>
      <c r="F10" s="18">
        <f t="shared" si="0"/>
        <v>5160.5</v>
      </c>
    </row>
    <row r="11" spans="1:6" ht="15">
      <c r="A11" s="24">
        <v>42332</v>
      </c>
      <c r="B11" s="24" t="s">
        <v>184</v>
      </c>
      <c r="C11" s="25" t="s">
        <v>185</v>
      </c>
      <c r="D11" s="21">
        <v>602.55</v>
      </c>
      <c r="E11" s="17"/>
      <c r="F11" s="18">
        <f t="shared" si="0"/>
        <v>4557.95</v>
      </c>
    </row>
    <row r="12" spans="1:6" ht="15">
      <c r="A12" s="24">
        <v>42334</v>
      </c>
      <c r="B12" s="24" t="s">
        <v>204</v>
      </c>
      <c r="C12" s="25" t="s">
        <v>205</v>
      </c>
      <c r="D12" s="21">
        <v>663.65</v>
      </c>
      <c r="E12" s="21"/>
      <c r="F12" s="18">
        <f t="shared" si="0"/>
        <v>3894.2999999999997</v>
      </c>
    </row>
    <row r="13" spans="1:6" ht="15">
      <c r="A13" s="13">
        <v>42335</v>
      </c>
      <c r="B13" s="13" t="s">
        <v>212</v>
      </c>
      <c r="C13" s="26" t="s">
        <v>213</v>
      </c>
      <c r="D13" s="27">
        <v>728.7</v>
      </c>
      <c r="E13" s="18"/>
      <c r="F13" s="18">
        <f t="shared" si="0"/>
        <v>3165.5999999999995</v>
      </c>
    </row>
    <row r="14" spans="1:6" ht="15">
      <c r="A14" s="24">
        <v>42338</v>
      </c>
      <c r="B14" s="24" t="s">
        <v>215</v>
      </c>
      <c r="C14" s="44" t="s">
        <v>216</v>
      </c>
      <c r="D14" s="27">
        <v>691.8</v>
      </c>
      <c r="E14" s="21"/>
      <c r="F14" s="18">
        <f t="shared" si="0"/>
        <v>2473.7999999999993</v>
      </c>
    </row>
    <row r="15" spans="1:6" ht="15">
      <c r="A15" s="24">
        <v>42340</v>
      </c>
      <c r="B15" s="24" t="s">
        <v>233</v>
      </c>
      <c r="C15" s="26" t="s">
        <v>234</v>
      </c>
      <c r="D15" s="20">
        <v>634.3</v>
      </c>
      <c r="E15" s="21"/>
      <c r="F15" s="18">
        <f t="shared" si="0"/>
        <v>1839.4999999999993</v>
      </c>
    </row>
    <row r="16" spans="1:6" ht="15">
      <c r="A16" s="13">
        <v>42341</v>
      </c>
      <c r="B16" s="13" t="s">
        <v>235</v>
      </c>
      <c r="C16" s="26" t="s">
        <v>236</v>
      </c>
      <c r="D16" s="27">
        <v>551.7</v>
      </c>
      <c r="E16" s="28"/>
      <c r="F16" s="18">
        <f t="shared" si="0"/>
        <v>1287.7999999999993</v>
      </c>
    </row>
    <row r="17" spans="1:6" ht="15">
      <c r="A17" s="13">
        <v>42342</v>
      </c>
      <c r="B17" s="13" t="s">
        <v>238</v>
      </c>
      <c r="C17" s="26" t="s">
        <v>239</v>
      </c>
      <c r="D17" s="27">
        <v>405.08</v>
      </c>
      <c r="E17" s="26"/>
      <c r="F17" s="18">
        <f t="shared" si="0"/>
        <v>882.7199999999993</v>
      </c>
    </row>
    <row r="18" spans="1:6" ht="15">
      <c r="A18" s="13">
        <v>42348</v>
      </c>
      <c r="B18" s="13" t="s">
        <v>253</v>
      </c>
      <c r="C18" s="26" t="s">
        <v>254</v>
      </c>
      <c r="D18" s="29">
        <v>602.55</v>
      </c>
      <c r="E18" s="29"/>
      <c r="F18" s="18">
        <f t="shared" si="0"/>
        <v>280.1699999999994</v>
      </c>
    </row>
    <row r="19" spans="1:6" ht="15">
      <c r="A19" s="45"/>
      <c r="B19" s="45"/>
      <c r="C19" s="46"/>
      <c r="D19" s="47"/>
      <c r="E19" s="47"/>
      <c r="F19" s="48"/>
    </row>
    <row r="20" spans="1:6" ht="17.25">
      <c r="A20" s="14"/>
      <c r="B20" s="14"/>
      <c r="C20" s="37" t="s">
        <v>16</v>
      </c>
      <c r="D20" s="38">
        <f>SUM(D7:D18)</f>
        <v>6018.2300000000005</v>
      </c>
      <c r="E20" s="38">
        <f>SUM(E7:E18)</f>
        <v>6298.4</v>
      </c>
      <c r="F20" s="18">
        <f>E20-D20</f>
        <v>280.16999999999916</v>
      </c>
    </row>
    <row r="22" spans="1:6" ht="15">
      <c r="A22" s="99" t="s">
        <v>183</v>
      </c>
      <c r="B22" s="100"/>
      <c r="C22" s="100"/>
      <c r="D22" s="100"/>
      <c r="E22" s="100"/>
      <c r="F22" s="101"/>
    </row>
    <row r="23" spans="1:6" ht="15">
      <c r="A23" s="89" t="s">
        <v>32</v>
      </c>
      <c r="B23" s="90"/>
      <c r="C23" s="90"/>
      <c r="D23" s="90"/>
      <c r="E23" s="90"/>
      <c r="F23" s="91"/>
    </row>
    <row r="24" spans="1:6" ht="15">
      <c r="A24" s="15" t="s">
        <v>1</v>
      </c>
      <c r="B24" s="15" t="s">
        <v>29</v>
      </c>
      <c r="C24" s="15" t="s">
        <v>2</v>
      </c>
      <c r="D24" s="15" t="s">
        <v>3</v>
      </c>
      <c r="E24" s="15" t="s">
        <v>4</v>
      </c>
      <c r="F24" s="15" t="s">
        <v>5</v>
      </c>
    </row>
    <row r="25" spans="1:6" ht="26.25">
      <c r="A25" s="71">
        <v>42305</v>
      </c>
      <c r="B25" s="71" t="s">
        <v>154</v>
      </c>
      <c r="C25" s="35" t="s">
        <v>155</v>
      </c>
      <c r="D25" s="43"/>
      <c r="E25" s="61">
        <v>2300</v>
      </c>
      <c r="F25" s="18">
        <f>E25-D25</f>
        <v>2300</v>
      </c>
    </row>
    <row r="26" spans="1:6" ht="15">
      <c r="A26" s="31">
        <v>42347</v>
      </c>
      <c r="B26" s="13" t="s">
        <v>244</v>
      </c>
      <c r="C26" s="57" t="s">
        <v>245</v>
      </c>
      <c r="D26" s="17">
        <v>2141.23</v>
      </c>
      <c r="E26" s="17"/>
      <c r="F26" s="18">
        <f>F25-D26+E26</f>
        <v>158.76999999999998</v>
      </c>
    </row>
    <row r="27" spans="1:6" ht="15">
      <c r="A27" s="45"/>
      <c r="B27" s="45"/>
      <c r="C27" s="46"/>
      <c r="D27" s="47"/>
      <c r="E27" s="47"/>
      <c r="F27" s="48"/>
    </row>
    <row r="28" spans="1:6" ht="17.25">
      <c r="A28" s="14"/>
      <c r="B28" s="14"/>
      <c r="C28" s="37" t="s">
        <v>16</v>
      </c>
      <c r="D28" s="38">
        <f>SUM(D25:D26)</f>
        <v>2141.23</v>
      </c>
      <c r="E28" s="38">
        <f>SUM(E25:E26)</f>
        <v>2300</v>
      </c>
      <c r="F28" s="18">
        <f>E28-D28</f>
        <v>158.76999999999998</v>
      </c>
    </row>
  </sheetData>
  <sheetProtection selectLockedCells="1" selectUnlockedCells="1"/>
  <mergeCells count="8">
    <mergeCell ref="A1:F1"/>
    <mergeCell ref="A2:F2"/>
    <mergeCell ref="A3:F3"/>
    <mergeCell ref="A4:F4"/>
    <mergeCell ref="A5:F5"/>
    <mergeCell ref="H1:M1"/>
    <mergeCell ref="A22:F22"/>
    <mergeCell ref="A23:F2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7.00390625" style="0" customWidth="1"/>
    <col min="2" max="2" width="15.140625" style="0" customWidth="1"/>
    <col min="3" max="3" width="72.00390625" style="0" customWidth="1"/>
    <col min="4" max="6" width="15.7109375" style="0" customWidth="1"/>
  </cols>
  <sheetData>
    <row r="1" spans="1:6" ht="17.25">
      <c r="A1" s="92" t="s">
        <v>6</v>
      </c>
      <c r="B1" s="92"/>
      <c r="C1" s="92"/>
      <c r="D1" s="92"/>
      <c r="E1" s="92"/>
      <c r="F1" s="92"/>
    </row>
    <row r="2" spans="1:6" ht="15">
      <c r="A2" s="93" t="s">
        <v>7</v>
      </c>
      <c r="B2" s="94"/>
      <c r="C2" s="94"/>
      <c r="D2" s="94"/>
      <c r="E2" s="94"/>
      <c r="F2" s="95"/>
    </row>
    <row r="3" spans="1:6" ht="15">
      <c r="A3" s="96" t="s">
        <v>0</v>
      </c>
      <c r="B3" s="97"/>
      <c r="C3" s="97"/>
      <c r="D3" s="97"/>
      <c r="E3" s="97"/>
      <c r="F3" s="98"/>
    </row>
    <row r="4" spans="1:6" ht="15">
      <c r="A4" s="99" t="s">
        <v>10</v>
      </c>
      <c r="B4" s="100"/>
      <c r="C4" s="100"/>
      <c r="D4" s="100"/>
      <c r="E4" s="100"/>
      <c r="F4" s="101"/>
    </row>
    <row r="5" spans="1:6" ht="15">
      <c r="A5" s="89" t="s">
        <v>32</v>
      </c>
      <c r="B5" s="90"/>
      <c r="C5" s="90"/>
      <c r="D5" s="90"/>
      <c r="E5" s="90"/>
      <c r="F5" s="91"/>
    </row>
    <row r="6" spans="1:6" s="14" customFormat="1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42095</v>
      </c>
      <c r="B7" s="13" t="s">
        <v>57</v>
      </c>
      <c r="C7" s="60" t="s">
        <v>65</v>
      </c>
      <c r="D7" s="56">
        <v>0</v>
      </c>
      <c r="E7" s="17">
        <v>2824</v>
      </c>
      <c r="F7" s="18">
        <f>E7-D7</f>
        <v>2824</v>
      </c>
    </row>
    <row r="8" spans="1:6" ht="25.5" customHeight="1">
      <c r="A8" s="31">
        <v>42221</v>
      </c>
      <c r="B8" s="13" t="s">
        <v>104</v>
      </c>
      <c r="C8" s="36" t="s">
        <v>76</v>
      </c>
      <c r="D8" s="17">
        <v>143.07</v>
      </c>
      <c r="E8" s="17"/>
      <c r="F8" s="18">
        <f>F7-D8+E8</f>
        <v>2680.93</v>
      </c>
    </row>
    <row r="9" spans="1:6" ht="15">
      <c r="A9" s="32">
        <v>42285</v>
      </c>
      <c r="B9" s="19" t="s">
        <v>58</v>
      </c>
      <c r="C9" s="34" t="s">
        <v>105</v>
      </c>
      <c r="D9" s="21">
        <v>1100</v>
      </c>
      <c r="E9" s="26"/>
      <c r="F9" s="18">
        <f>F8-D9+E9</f>
        <v>1580.9299999999998</v>
      </c>
    </row>
    <row r="10" spans="1:6" ht="15">
      <c r="A10" s="30">
        <v>42293</v>
      </c>
      <c r="B10" s="13" t="s">
        <v>59</v>
      </c>
      <c r="C10" s="35" t="s">
        <v>113</v>
      </c>
      <c r="D10" s="43">
        <v>150</v>
      </c>
      <c r="E10" s="26"/>
      <c r="F10" s="18">
        <f>F9-D10+E10</f>
        <v>1430.9299999999998</v>
      </c>
    </row>
    <row r="11" spans="1:6" ht="15">
      <c r="A11" s="33">
        <v>42321</v>
      </c>
      <c r="B11" s="22" t="s">
        <v>158</v>
      </c>
      <c r="C11" s="42" t="s">
        <v>159</v>
      </c>
      <c r="D11" s="23">
        <v>1030.93</v>
      </c>
      <c r="E11" s="17"/>
      <c r="F11" s="18">
        <f>F10-D11+E11</f>
        <v>399.9999999999998</v>
      </c>
    </row>
    <row r="12" spans="1:6" ht="15">
      <c r="A12" s="24">
        <v>42333</v>
      </c>
      <c r="B12" s="24" t="s">
        <v>199</v>
      </c>
      <c r="C12" s="25" t="s">
        <v>200</v>
      </c>
      <c r="D12" s="21">
        <v>400</v>
      </c>
      <c r="E12" s="21"/>
      <c r="F12" s="18">
        <f>F11-D12+E12</f>
        <v>-2.2737367544323206E-13</v>
      </c>
    </row>
    <row r="13" spans="1:6" ht="15">
      <c r="A13" s="45"/>
      <c r="B13" s="45"/>
      <c r="C13" s="46"/>
      <c r="D13" s="47"/>
      <c r="E13" s="47"/>
      <c r="F13" s="48"/>
    </row>
    <row r="14" spans="1:6" ht="17.25">
      <c r="A14" s="14"/>
      <c r="B14" s="14"/>
      <c r="C14" s="37" t="s">
        <v>16</v>
      </c>
      <c r="D14" s="38">
        <f>SUM(D7:D12)</f>
        <v>2824</v>
      </c>
      <c r="E14" s="38">
        <f>SUM(E7:E12)</f>
        <v>2824</v>
      </c>
      <c r="F14" s="18">
        <f>E14-D14</f>
        <v>0</v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3">
      <selection activeCell="C11" sqref="C11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92" t="s">
        <v>6</v>
      </c>
      <c r="B1" s="92"/>
      <c r="C1" s="92"/>
      <c r="D1" s="92"/>
      <c r="E1" s="92"/>
      <c r="F1" s="92"/>
    </row>
    <row r="2" spans="1:6" ht="15" customHeight="1">
      <c r="A2" s="93" t="s">
        <v>7</v>
      </c>
      <c r="B2" s="94"/>
      <c r="C2" s="94"/>
      <c r="D2" s="94"/>
      <c r="E2" s="94"/>
      <c r="F2" s="95"/>
    </row>
    <row r="3" spans="1:6" ht="15" customHeight="1">
      <c r="A3" s="96" t="s">
        <v>0</v>
      </c>
      <c r="B3" s="97"/>
      <c r="C3" s="97"/>
      <c r="D3" s="97"/>
      <c r="E3" s="97"/>
      <c r="F3" s="98"/>
    </row>
    <row r="4" spans="1:6" ht="15" customHeight="1">
      <c r="A4" s="99" t="s">
        <v>11</v>
      </c>
      <c r="B4" s="100"/>
      <c r="C4" s="100"/>
      <c r="D4" s="100"/>
      <c r="E4" s="100"/>
      <c r="F4" s="101"/>
    </row>
    <row r="5" spans="1:6" ht="26.25" customHeight="1">
      <c r="A5" s="89" t="s">
        <v>32</v>
      </c>
      <c r="B5" s="90"/>
      <c r="C5" s="90"/>
      <c r="D5" s="90"/>
      <c r="E5" s="90"/>
      <c r="F5" s="91"/>
    </row>
    <row r="6" spans="1:6" s="14" customFormat="1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42038</v>
      </c>
      <c r="B7" s="13"/>
      <c r="C7" s="16" t="s">
        <v>31</v>
      </c>
      <c r="D7" s="17">
        <v>4955.2</v>
      </c>
      <c r="E7" s="17">
        <v>4955.2</v>
      </c>
      <c r="F7" s="18">
        <f>E7-D7</f>
        <v>0</v>
      </c>
    </row>
    <row r="8" spans="1:6" ht="15">
      <c r="A8" s="31">
        <v>42044</v>
      </c>
      <c r="B8" s="13" t="s">
        <v>33</v>
      </c>
      <c r="C8" s="36" t="s">
        <v>34</v>
      </c>
      <c r="D8" s="17">
        <v>30.83</v>
      </c>
      <c r="E8" s="17"/>
      <c r="F8" s="18">
        <f>F7-D8+E8</f>
        <v>-30.83</v>
      </c>
    </row>
    <row r="9" spans="1:6" ht="15">
      <c r="A9" s="32">
        <v>42074</v>
      </c>
      <c r="B9" s="19" t="s">
        <v>38</v>
      </c>
      <c r="C9" s="34" t="s">
        <v>37</v>
      </c>
      <c r="D9" s="21">
        <v>31.85</v>
      </c>
      <c r="E9" s="26"/>
      <c r="F9" s="18">
        <f aca="true" t="shared" si="0" ref="F9:F62">F8-D9+E9</f>
        <v>-62.68</v>
      </c>
    </row>
    <row r="10" spans="1:6" ht="15">
      <c r="A10" s="24">
        <v>42107</v>
      </c>
      <c r="B10" s="24" t="s">
        <v>33</v>
      </c>
      <c r="C10" s="25" t="s">
        <v>47</v>
      </c>
      <c r="D10" s="43">
        <v>682.76</v>
      </c>
      <c r="E10" s="26"/>
      <c r="F10" s="18">
        <f t="shared" si="0"/>
        <v>-745.4399999999999</v>
      </c>
    </row>
    <row r="11" spans="1:6" ht="15">
      <c r="A11" s="31">
        <v>42095</v>
      </c>
      <c r="B11" s="13" t="s">
        <v>48</v>
      </c>
      <c r="C11" s="60" t="s">
        <v>51</v>
      </c>
      <c r="D11" s="63"/>
      <c r="E11" s="21">
        <v>5598</v>
      </c>
      <c r="F11" s="18">
        <f t="shared" si="0"/>
        <v>4852.56</v>
      </c>
    </row>
    <row r="12" spans="1:6" ht="15">
      <c r="A12" s="24">
        <v>42104</v>
      </c>
      <c r="B12" s="24" t="s">
        <v>33</v>
      </c>
      <c r="C12" s="64" t="s">
        <v>67</v>
      </c>
      <c r="D12" s="21">
        <v>143.82</v>
      </c>
      <c r="E12" s="21"/>
      <c r="F12" s="18">
        <f t="shared" si="0"/>
        <v>4708.740000000001</v>
      </c>
    </row>
    <row r="13" spans="1:6" ht="15">
      <c r="A13" s="24">
        <v>42130</v>
      </c>
      <c r="B13" s="24" t="s">
        <v>33</v>
      </c>
      <c r="C13" s="64" t="s">
        <v>66</v>
      </c>
      <c r="D13" s="21">
        <v>801.43</v>
      </c>
      <c r="E13" s="18"/>
      <c r="F13" s="18">
        <f t="shared" si="0"/>
        <v>3907.310000000001</v>
      </c>
    </row>
    <row r="14" spans="1:6" ht="15">
      <c r="A14" s="24">
        <v>42131</v>
      </c>
      <c r="B14" s="24" t="s">
        <v>33</v>
      </c>
      <c r="C14" s="104" t="s">
        <v>71</v>
      </c>
      <c r="D14" s="27">
        <v>16</v>
      </c>
      <c r="E14" s="21"/>
      <c r="F14" s="18">
        <f t="shared" si="0"/>
        <v>3891.310000000001</v>
      </c>
    </row>
    <row r="15" spans="1:6" ht="15">
      <c r="A15" s="24">
        <v>42136</v>
      </c>
      <c r="B15" s="24" t="s">
        <v>33</v>
      </c>
      <c r="C15" s="65" t="s">
        <v>70</v>
      </c>
      <c r="D15" s="20">
        <v>45.12</v>
      </c>
      <c r="E15" s="21"/>
      <c r="F15" s="18">
        <f t="shared" si="0"/>
        <v>3846.190000000001</v>
      </c>
    </row>
    <row r="16" spans="1:6" ht="15">
      <c r="A16" s="13">
        <v>42139</v>
      </c>
      <c r="B16" s="13" t="s">
        <v>33</v>
      </c>
      <c r="C16" s="65" t="s">
        <v>72</v>
      </c>
      <c r="D16" s="27">
        <v>22.48</v>
      </c>
      <c r="E16" s="105"/>
      <c r="F16" s="18">
        <f t="shared" si="0"/>
        <v>3823.710000000001</v>
      </c>
    </row>
    <row r="17" spans="1:6" ht="15">
      <c r="A17" s="13">
        <v>42151</v>
      </c>
      <c r="B17" s="13" t="s">
        <v>33</v>
      </c>
      <c r="C17" s="65" t="s">
        <v>74</v>
      </c>
      <c r="D17" s="27">
        <v>92.13</v>
      </c>
      <c r="E17" s="65"/>
      <c r="F17" s="18">
        <f t="shared" si="0"/>
        <v>3731.580000000001</v>
      </c>
    </row>
    <row r="18" spans="1:6" ht="15">
      <c r="A18" s="13">
        <v>42157</v>
      </c>
      <c r="B18" s="13" t="s">
        <v>38</v>
      </c>
      <c r="C18" s="65" t="s">
        <v>75</v>
      </c>
      <c r="D18" s="66">
        <v>15.02</v>
      </c>
      <c r="E18" s="66"/>
      <c r="F18" s="18">
        <f t="shared" si="0"/>
        <v>3716.560000000001</v>
      </c>
    </row>
    <row r="19" spans="1:6" ht="15">
      <c r="A19" s="13">
        <v>42250</v>
      </c>
      <c r="B19" s="13" t="s">
        <v>83</v>
      </c>
      <c r="C19" s="65" t="s">
        <v>84</v>
      </c>
      <c r="D19" s="66">
        <v>182.19</v>
      </c>
      <c r="E19" s="66"/>
      <c r="F19" s="18">
        <f t="shared" si="0"/>
        <v>3534.370000000001</v>
      </c>
    </row>
    <row r="20" spans="1:6" ht="15">
      <c r="A20" s="13">
        <v>42250</v>
      </c>
      <c r="B20" s="13" t="s">
        <v>83</v>
      </c>
      <c r="C20" s="65" t="s">
        <v>85</v>
      </c>
      <c r="D20" s="66">
        <v>287.35</v>
      </c>
      <c r="E20" s="66"/>
      <c r="F20" s="18">
        <f t="shared" si="0"/>
        <v>3247.020000000001</v>
      </c>
    </row>
    <row r="21" spans="1:6" ht="13.5" customHeight="1">
      <c r="A21" s="13">
        <v>42251</v>
      </c>
      <c r="B21" s="102" t="s">
        <v>256</v>
      </c>
      <c r="C21" s="103"/>
      <c r="D21" s="27">
        <v>0</v>
      </c>
      <c r="E21" s="29">
        <v>3609.44</v>
      </c>
      <c r="F21" s="18">
        <f t="shared" si="0"/>
        <v>6856.460000000001</v>
      </c>
    </row>
    <row r="22" spans="1:6" ht="15">
      <c r="A22" s="13">
        <v>42256</v>
      </c>
      <c r="B22" s="13" t="s">
        <v>97</v>
      </c>
      <c r="C22" s="26" t="s">
        <v>98</v>
      </c>
      <c r="D22" s="66">
        <v>2994.51</v>
      </c>
      <c r="E22" s="29">
        <v>603.43</v>
      </c>
      <c r="F22" s="18">
        <f t="shared" si="0"/>
        <v>4465.380000000001</v>
      </c>
    </row>
    <row r="23" spans="1:6" ht="15">
      <c r="A23" s="13">
        <v>42256</v>
      </c>
      <c r="B23" s="13"/>
      <c r="C23" s="26" t="s">
        <v>165</v>
      </c>
      <c r="D23" s="29">
        <v>0</v>
      </c>
      <c r="E23" s="29">
        <v>608.78</v>
      </c>
      <c r="F23" s="18">
        <f t="shared" si="0"/>
        <v>5074.160000000001</v>
      </c>
    </row>
    <row r="24" spans="1:6" ht="15">
      <c r="A24" s="13">
        <v>42256</v>
      </c>
      <c r="B24" s="13"/>
      <c r="C24" s="26" t="s">
        <v>164</v>
      </c>
      <c r="D24" s="27"/>
      <c r="E24" s="29">
        <v>500</v>
      </c>
      <c r="F24" s="18">
        <f t="shared" si="0"/>
        <v>5574.160000000001</v>
      </c>
    </row>
    <row r="25" spans="1:6" ht="15">
      <c r="A25" s="13">
        <v>42258</v>
      </c>
      <c r="B25" s="13" t="s">
        <v>102</v>
      </c>
      <c r="C25" s="26" t="s">
        <v>103</v>
      </c>
      <c r="D25" s="27">
        <v>541.46</v>
      </c>
      <c r="E25" s="29">
        <v>57.7</v>
      </c>
      <c r="F25" s="18">
        <f t="shared" si="0"/>
        <v>5090.400000000001</v>
      </c>
    </row>
    <row r="26" spans="1:6" ht="15">
      <c r="A26" s="13">
        <v>42285</v>
      </c>
      <c r="B26" s="13" t="s">
        <v>106</v>
      </c>
      <c r="C26" s="26" t="s">
        <v>107</v>
      </c>
      <c r="D26" s="27">
        <v>112.8</v>
      </c>
      <c r="E26" s="29"/>
      <c r="F26" s="18">
        <f t="shared" si="0"/>
        <v>4977.6</v>
      </c>
    </row>
    <row r="27" spans="1:6" ht="15">
      <c r="A27" s="13">
        <v>42285</v>
      </c>
      <c r="B27" s="13" t="s">
        <v>108</v>
      </c>
      <c r="C27" s="26" t="s">
        <v>109</v>
      </c>
      <c r="D27" s="27">
        <v>145.77</v>
      </c>
      <c r="E27" s="29"/>
      <c r="F27" s="18">
        <f t="shared" si="0"/>
        <v>4831.83</v>
      </c>
    </row>
    <row r="28" spans="1:6" ht="15">
      <c r="A28" s="71">
        <v>42285</v>
      </c>
      <c r="B28" s="71" t="s">
        <v>110</v>
      </c>
      <c r="C28" s="65" t="s">
        <v>111</v>
      </c>
      <c r="D28" s="27">
        <v>10.72</v>
      </c>
      <c r="E28" s="66"/>
      <c r="F28" s="18">
        <f t="shared" si="0"/>
        <v>4821.11</v>
      </c>
    </row>
    <row r="29" spans="1:6" ht="15">
      <c r="A29" s="71">
        <v>42285</v>
      </c>
      <c r="B29" s="71" t="s">
        <v>112</v>
      </c>
      <c r="C29" s="65" t="s">
        <v>111</v>
      </c>
      <c r="D29" s="27">
        <f>51.8+6.37</f>
        <v>58.169999999999995</v>
      </c>
      <c r="E29" s="66"/>
      <c r="F29" s="18">
        <f t="shared" si="0"/>
        <v>4762.94</v>
      </c>
    </row>
    <row r="30" spans="1:6" ht="15">
      <c r="A30" s="71">
        <v>42306</v>
      </c>
      <c r="B30" s="71" t="s">
        <v>141</v>
      </c>
      <c r="C30" s="65" t="s">
        <v>142</v>
      </c>
      <c r="D30" s="27">
        <v>2230.41</v>
      </c>
      <c r="E30" s="66"/>
      <c r="F30" s="18">
        <f t="shared" si="0"/>
        <v>2532.5299999999997</v>
      </c>
    </row>
    <row r="31" spans="1:6" ht="15">
      <c r="A31" s="71">
        <v>42321</v>
      </c>
      <c r="B31" s="71" t="s">
        <v>38</v>
      </c>
      <c r="C31" s="65" t="s">
        <v>161</v>
      </c>
      <c r="D31" s="27">
        <v>23.82</v>
      </c>
      <c r="E31" s="66"/>
      <c r="F31" s="18">
        <f t="shared" si="0"/>
        <v>2508.7099999999996</v>
      </c>
    </row>
    <row r="32" spans="1:6" ht="15">
      <c r="A32" s="71">
        <v>42325</v>
      </c>
      <c r="B32" s="71" t="s">
        <v>83</v>
      </c>
      <c r="C32" s="65" t="s">
        <v>166</v>
      </c>
      <c r="D32" s="27">
        <v>620</v>
      </c>
      <c r="E32" s="66"/>
      <c r="F32" s="18">
        <f t="shared" si="0"/>
        <v>1888.7099999999996</v>
      </c>
    </row>
    <row r="33" spans="1:6" ht="15">
      <c r="A33" s="71">
        <v>42325</v>
      </c>
      <c r="B33" s="71" t="s">
        <v>33</v>
      </c>
      <c r="C33" s="65" t="s">
        <v>167</v>
      </c>
      <c r="D33" s="27">
        <v>32.86</v>
      </c>
      <c r="E33" s="66"/>
      <c r="F33" s="18">
        <f t="shared" si="0"/>
        <v>1855.8499999999997</v>
      </c>
    </row>
    <row r="34" spans="1:6" ht="15">
      <c r="A34" s="71">
        <v>42327</v>
      </c>
      <c r="B34" s="71" t="s">
        <v>83</v>
      </c>
      <c r="C34" s="65" t="s">
        <v>170</v>
      </c>
      <c r="D34" s="27">
        <v>310</v>
      </c>
      <c r="E34" s="66"/>
      <c r="F34" s="18">
        <f t="shared" si="0"/>
        <v>1545.8499999999997</v>
      </c>
    </row>
    <row r="35" spans="1:6" ht="15">
      <c r="A35" s="71">
        <v>42327</v>
      </c>
      <c r="B35" s="71" t="s">
        <v>83</v>
      </c>
      <c r="C35" s="65" t="s">
        <v>171</v>
      </c>
      <c r="D35" s="27">
        <v>442.68</v>
      </c>
      <c r="E35" s="66"/>
      <c r="F35" s="18">
        <f t="shared" si="0"/>
        <v>1103.1699999999996</v>
      </c>
    </row>
    <row r="36" spans="1:6" ht="15">
      <c r="A36" s="71">
        <v>42327</v>
      </c>
      <c r="B36" s="71" t="s">
        <v>83</v>
      </c>
      <c r="C36" s="65" t="s">
        <v>172</v>
      </c>
      <c r="D36" s="27">
        <v>124</v>
      </c>
      <c r="E36" s="66"/>
      <c r="F36" s="18">
        <f t="shared" si="0"/>
        <v>979.1699999999996</v>
      </c>
    </row>
    <row r="37" spans="1:6" ht="15">
      <c r="A37" s="71">
        <v>42327</v>
      </c>
      <c r="B37" s="71" t="s">
        <v>83</v>
      </c>
      <c r="C37" s="65" t="s">
        <v>173</v>
      </c>
      <c r="D37" s="27">
        <v>644.8</v>
      </c>
      <c r="E37" s="66"/>
      <c r="F37" s="18">
        <f t="shared" si="0"/>
        <v>334.36999999999966</v>
      </c>
    </row>
    <row r="38" spans="1:6" ht="15">
      <c r="A38" s="71">
        <v>42327</v>
      </c>
      <c r="B38" s="71" t="s">
        <v>83</v>
      </c>
      <c r="C38" s="65" t="s">
        <v>174</v>
      </c>
      <c r="D38" s="27">
        <v>644.8</v>
      </c>
      <c r="E38" s="66"/>
      <c r="F38" s="18">
        <f t="shared" si="0"/>
        <v>-310.4300000000003</v>
      </c>
    </row>
    <row r="39" spans="1:6" ht="15">
      <c r="A39" s="71">
        <v>42333</v>
      </c>
      <c r="B39" s="71" t="s">
        <v>192</v>
      </c>
      <c r="C39" s="65" t="s">
        <v>193</v>
      </c>
      <c r="D39" s="27"/>
      <c r="E39" s="66">
        <v>3000</v>
      </c>
      <c r="F39" s="18">
        <f t="shared" si="0"/>
        <v>2689.5699999999997</v>
      </c>
    </row>
    <row r="40" spans="1:6" ht="16.5" customHeight="1">
      <c r="A40" s="71">
        <v>42333</v>
      </c>
      <c r="B40" s="71" t="s">
        <v>196</v>
      </c>
      <c r="C40" s="65" t="s">
        <v>197</v>
      </c>
      <c r="D40" s="27"/>
      <c r="E40" s="66">
        <v>3500</v>
      </c>
      <c r="F40" s="18">
        <f t="shared" si="0"/>
        <v>6189.57</v>
      </c>
    </row>
    <row r="41" spans="1:6" ht="16.5" customHeight="1">
      <c r="A41" s="71">
        <v>42334</v>
      </c>
      <c r="B41" s="71" t="s">
        <v>83</v>
      </c>
      <c r="C41" s="65" t="s">
        <v>206</v>
      </c>
      <c r="D41" s="27">
        <v>310</v>
      </c>
      <c r="E41" s="66"/>
      <c r="F41" s="18">
        <f t="shared" si="0"/>
        <v>5879.57</v>
      </c>
    </row>
    <row r="42" spans="1:6" ht="16.5" customHeight="1">
      <c r="A42" s="71">
        <v>42334</v>
      </c>
      <c r="B42" s="71" t="s">
        <v>83</v>
      </c>
      <c r="C42" s="65" t="s">
        <v>206</v>
      </c>
      <c r="D42" s="27">
        <v>310</v>
      </c>
      <c r="E42" s="66"/>
      <c r="F42" s="18">
        <f t="shared" si="0"/>
        <v>5569.57</v>
      </c>
    </row>
    <row r="43" spans="1:6" ht="16.5" customHeight="1">
      <c r="A43" s="71">
        <v>42334</v>
      </c>
      <c r="B43" s="71" t="s">
        <v>83</v>
      </c>
      <c r="C43" s="65" t="s">
        <v>207</v>
      </c>
      <c r="D43" s="27">
        <v>125</v>
      </c>
      <c r="E43" s="66"/>
      <c r="F43" s="18">
        <f t="shared" si="0"/>
        <v>5444.57</v>
      </c>
    </row>
    <row r="44" spans="1:6" ht="16.5" customHeight="1">
      <c r="A44" s="71">
        <v>42334</v>
      </c>
      <c r="B44" s="71" t="s">
        <v>208</v>
      </c>
      <c r="C44" s="65" t="s">
        <v>210</v>
      </c>
      <c r="D44" s="27">
        <v>330</v>
      </c>
      <c r="E44" s="66"/>
      <c r="F44" s="18">
        <f t="shared" si="0"/>
        <v>5114.57</v>
      </c>
    </row>
    <row r="45" spans="1:6" ht="16.5" customHeight="1">
      <c r="A45" s="71">
        <v>42334</v>
      </c>
      <c r="B45" s="71" t="s">
        <v>83</v>
      </c>
      <c r="C45" s="65" t="s">
        <v>209</v>
      </c>
      <c r="D45" s="27">
        <v>330</v>
      </c>
      <c r="E45" s="66"/>
      <c r="F45" s="18">
        <f t="shared" si="0"/>
        <v>4784.57</v>
      </c>
    </row>
    <row r="46" spans="1:6" ht="16.5" customHeight="1">
      <c r="A46" s="71">
        <v>42334</v>
      </c>
      <c r="B46" s="71" t="s">
        <v>83</v>
      </c>
      <c r="C46" s="65" t="s">
        <v>211</v>
      </c>
      <c r="D46" s="27">
        <v>135</v>
      </c>
      <c r="E46" s="66"/>
      <c r="F46" s="18">
        <f t="shared" si="0"/>
        <v>4649.57</v>
      </c>
    </row>
    <row r="47" spans="1:6" ht="15">
      <c r="A47" s="71">
        <v>42334</v>
      </c>
      <c r="B47" s="71" t="s">
        <v>83</v>
      </c>
      <c r="C47" s="65" t="s">
        <v>211</v>
      </c>
      <c r="D47" s="27">
        <v>135</v>
      </c>
      <c r="E47" s="66"/>
      <c r="F47" s="18">
        <f t="shared" si="0"/>
        <v>4514.57</v>
      </c>
    </row>
    <row r="48" spans="1:6" ht="15">
      <c r="A48" s="71">
        <v>42338</v>
      </c>
      <c r="B48" s="71" t="s">
        <v>83</v>
      </c>
      <c r="C48" s="65" t="s">
        <v>214</v>
      </c>
      <c r="D48" s="27">
        <v>600</v>
      </c>
      <c r="E48" s="66"/>
      <c r="F48" s="18">
        <f t="shared" si="0"/>
        <v>3914.5699999999997</v>
      </c>
    </row>
    <row r="49" spans="1:6" ht="15">
      <c r="A49" s="71">
        <v>42338</v>
      </c>
      <c r="B49" s="71" t="s">
        <v>83</v>
      </c>
      <c r="C49" s="65" t="s">
        <v>217</v>
      </c>
      <c r="D49" s="27">
        <v>330</v>
      </c>
      <c r="E49" s="66"/>
      <c r="F49" s="18">
        <f t="shared" si="0"/>
        <v>3584.5699999999997</v>
      </c>
    </row>
    <row r="50" spans="1:6" ht="15">
      <c r="A50" s="71">
        <v>42338</v>
      </c>
      <c r="B50" s="71" t="s">
        <v>218</v>
      </c>
      <c r="C50" s="65" t="s">
        <v>219</v>
      </c>
      <c r="D50" s="27">
        <v>145</v>
      </c>
      <c r="E50" s="66"/>
      <c r="F50" s="18">
        <f t="shared" si="0"/>
        <v>3439.5699999999997</v>
      </c>
    </row>
    <row r="51" spans="1:6" ht="15">
      <c r="A51" s="71">
        <v>42338</v>
      </c>
      <c r="B51" s="71" t="s">
        <v>83</v>
      </c>
      <c r="C51" s="65" t="s">
        <v>220</v>
      </c>
      <c r="D51" s="27">
        <v>330</v>
      </c>
      <c r="E51" s="66"/>
      <c r="F51" s="18">
        <f t="shared" si="0"/>
        <v>3109.5699999999997</v>
      </c>
    </row>
    <row r="52" spans="1:6" ht="15.75" customHeight="1">
      <c r="A52" s="71">
        <v>42338</v>
      </c>
      <c r="B52" s="71" t="s">
        <v>83</v>
      </c>
      <c r="C52" s="65" t="s">
        <v>221</v>
      </c>
      <c r="D52" s="27">
        <v>310</v>
      </c>
      <c r="E52" s="66"/>
      <c r="F52" s="18">
        <f t="shared" si="0"/>
        <v>2799.5699999999997</v>
      </c>
    </row>
    <row r="53" spans="1:6" ht="16.5" customHeight="1">
      <c r="A53" s="71">
        <v>42338</v>
      </c>
      <c r="B53" s="71" t="s">
        <v>83</v>
      </c>
      <c r="C53" s="65" t="s">
        <v>222</v>
      </c>
      <c r="D53" s="27">
        <v>310</v>
      </c>
      <c r="E53" s="66"/>
      <c r="F53" s="18">
        <f t="shared" si="0"/>
        <v>2489.5699999999997</v>
      </c>
    </row>
    <row r="54" spans="1:6" ht="15">
      <c r="A54" s="71">
        <v>42338</v>
      </c>
      <c r="B54" s="71" t="s">
        <v>218</v>
      </c>
      <c r="C54" s="65" t="s">
        <v>223</v>
      </c>
      <c r="D54" s="27">
        <v>145</v>
      </c>
      <c r="E54" s="66"/>
      <c r="F54" s="18">
        <f t="shared" si="0"/>
        <v>2344.5699999999997</v>
      </c>
    </row>
    <row r="55" spans="1:6" ht="15">
      <c r="A55" s="71">
        <v>42339</v>
      </c>
      <c r="B55" s="71" t="s">
        <v>83</v>
      </c>
      <c r="C55" s="65" t="s">
        <v>224</v>
      </c>
      <c r="D55" s="27">
        <v>310</v>
      </c>
      <c r="E55" s="66"/>
      <c r="F55" s="18">
        <f t="shared" si="0"/>
        <v>2034.5699999999997</v>
      </c>
    </row>
    <row r="56" spans="1:6" ht="15">
      <c r="A56" s="71">
        <v>42339</v>
      </c>
      <c r="B56" s="71" t="s">
        <v>225</v>
      </c>
      <c r="C56" s="65" t="s">
        <v>226</v>
      </c>
      <c r="D56" s="27">
        <v>310</v>
      </c>
      <c r="E56" s="66"/>
      <c r="F56" s="18">
        <f t="shared" si="0"/>
        <v>1724.5699999999997</v>
      </c>
    </row>
    <row r="57" spans="1:6" ht="15">
      <c r="A57" s="71">
        <v>42339</v>
      </c>
      <c r="B57" s="71" t="s">
        <v>83</v>
      </c>
      <c r="C57" s="65" t="s">
        <v>227</v>
      </c>
      <c r="D57" s="27">
        <f>116*1.38</f>
        <v>160.07999999999998</v>
      </c>
      <c r="E57" s="66"/>
      <c r="F57" s="18">
        <f t="shared" si="0"/>
        <v>1564.4899999999998</v>
      </c>
    </row>
    <row r="58" spans="1:6" ht="15">
      <c r="A58" s="71">
        <v>42339</v>
      </c>
      <c r="B58" s="71" t="s">
        <v>83</v>
      </c>
      <c r="C58" s="65" t="s">
        <v>228</v>
      </c>
      <c r="D58" s="27">
        <f>116*1.38</f>
        <v>160.07999999999998</v>
      </c>
      <c r="E58" s="66"/>
      <c r="F58" s="18">
        <f t="shared" si="0"/>
        <v>1404.4099999999999</v>
      </c>
    </row>
    <row r="59" spans="1:6" ht="14.25" customHeight="1">
      <c r="A59" s="71">
        <v>42339</v>
      </c>
      <c r="B59" s="71" t="s">
        <v>83</v>
      </c>
      <c r="C59" s="65" t="s">
        <v>230</v>
      </c>
      <c r="D59" s="27">
        <v>330</v>
      </c>
      <c r="E59" s="66"/>
      <c r="F59" s="18">
        <f t="shared" si="0"/>
        <v>1074.4099999999999</v>
      </c>
    </row>
    <row r="60" spans="1:6" ht="16.5" customHeight="1">
      <c r="A60" s="71">
        <v>42339</v>
      </c>
      <c r="B60" s="71" t="s">
        <v>83</v>
      </c>
      <c r="C60" s="65" t="s">
        <v>229</v>
      </c>
      <c r="D60" s="27">
        <v>330</v>
      </c>
      <c r="E60" s="66"/>
      <c r="F60" s="18">
        <f t="shared" si="0"/>
        <v>744.4099999999999</v>
      </c>
    </row>
    <row r="61" spans="1:6" ht="15">
      <c r="A61" s="71">
        <v>42339</v>
      </c>
      <c r="B61" s="71" t="s">
        <v>231</v>
      </c>
      <c r="C61" s="65" t="s">
        <v>232</v>
      </c>
      <c r="D61" s="27">
        <v>40.52</v>
      </c>
      <c r="E61" s="66"/>
      <c r="F61" s="18">
        <f t="shared" si="0"/>
        <v>703.8899999999999</v>
      </c>
    </row>
    <row r="62" spans="1:6" ht="15">
      <c r="A62" s="71">
        <v>42342</v>
      </c>
      <c r="B62" s="71" t="s">
        <v>33</v>
      </c>
      <c r="C62" s="65" t="s">
        <v>237</v>
      </c>
      <c r="D62" s="27">
        <v>25.23</v>
      </c>
      <c r="E62" s="66"/>
      <c r="F62" s="18">
        <f t="shared" si="0"/>
        <v>678.6599999999999</v>
      </c>
    </row>
    <row r="63" spans="1:6" ht="15">
      <c r="A63" s="45"/>
      <c r="B63" s="45"/>
      <c r="C63" s="46"/>
      <c r="D63" s="47"/>
      <c r="E63" s="47"/>
      <c r="F63" s="48"/>
    </row>
    <row r="64" spans="1:6" ht="17.25">
      <c r="A64" s="14"/>
      <c r="B64" s="14"/>
      <c r="C64" s="37" t="s">
        <v>16</v>
      </c>
      <c r="D64" s="38">
        <f>SUM(D7:D62)</f>
        <v>21753.890000000003</v>
      </c>
      <c r="E64" s="38">
        <f>SUM(E7:E62)</f>
        <v>22432.550000000003</v>
      </c>
      <c r="F64" s="18">
        <f>E64-D64</f>
        <v>678.6599999999999</v>
      </c>
    </row>
  </sheetData>
  <sheetProtection selectLockedCells="1" selectUnlockedCells="1"/>
  <mergeCells count="6">
    <mergeCell ref="A4:F4"/>
    <mergeCell ref="A5:F5"/>
    <mergeCell ref="A1:F1"/>
    <mergeCell ref="A2:F2"/>
    <mergeCell ref="A3:F3"/>
    <mergeCell ref="B21:C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2" sqref="B32"/>
    </sheetView>
  </sheetViews>
  <sheetFormatPr defaultColWidth="9.140625" defaultRowHeight="15"/>
  <cols>
    <col min="1" max="2" width="17.00390625" style="14" customWidth="1"/>
    <col min="3" max="3" width="74.57421875" style="14" bestFit="1" customWidth="1"/>
    <col min="4" max="6" width="15.7109375" style="14" customWidth="1"/>
    <col min="7" max="7" width="9.140625" style="14" customWidth="1"/>
    <col min="8" max="8" width="13.28125" style="14" customWidth="1"/>
    <col min="9" max="9" width="16.7109375" style="14" customWidth="1"/>
    <col min="10" max="10" width="62.28125" style="14" customWidth="1"/>
    <col min="11" max="11" width="12.00390625" style="14" customWidth="1"/>
    <col min="12" max="12" width="13.00390625" style="14" customWidth="1"/>
    <col min="13" max="13" width="14.57421875" style="14" customWidth="1"/>
    <col min="14" max="16384" width="9.140625" style="14" customWidth="1"/>
  </cols>
  <sheetData>
    <row r="1" spans="1:6" ht="17.25" customHeight="1">
      <c r="A1" s="79" t="s">
        <v>6</v>
      </c>
      <c r="B1" s="79"/>
      <c r="C1" s="79"/>
      <c r="D1" s="79"/>
      <c r="E1" s="79"/>
      <c r="F1" s="79"/>
    </row>
    <row r="2" spans="1:6" ht="15">
      <c r="A2" s="80" t="s">
        <v>7</v>
      </c>
      <c r="B2" s="81"/>
      <c r="C2" s="81"/>
      <c r="D2" s="81"/>
      <c r="E2" s="81"/>
      <c r="F2" s="82"/>
    </row>
    <row r="3" spans="1:6" ht="15" customHeight="1">
      <c r="A3" s="83" t="s">
        <v>0</v>
      </c>
      <c r="B3" s="84"/>
      <c r="C3" s="84"/>
      <c r="D3" s="84"/>
      <c r="E3" s="84"/>
      <c r="F3" s="85"/>
    </row>
    <row r="4" spans="1:6" ht="15" customHeight="1">
      <c r="A4" s="86" t="s">
        <v>12</v>
      </c>
      <c r="B4" s="87"/>
      <c r="C4" s="87"/>
      <c r="D4" s="87"/>
      <c r="E4" s="87"/>
      <c r="F4" s="88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42046</v>
      </c>
      <c r="B7" s="13" t="s">
        <v>39</v>
      </c>
      <c r="C7" s="16" t="s">
        <v>40</v>
      </c>
      <c r="D7" s="17"/>
      <c r="E7" s="17">
        <v>80.89</v>
      </c>
      <c r="F7" s="18">
        <f>E7-D7</f>
        <v>80.89</v>
      </c>
    </row>
    <row r="8" spans="1:6" ht="25.5">
      <c r="A8" s="31">
        <v>42095</v>
      </c>
      <c r="B8" s="13" t="s">
        <v>56</v>
      </c>
      <c r="C8" s="60" t="s">
        <v>63</v>
      </c>
      <c r="D8" s="58"/>
      <c r="E8" s="17">
        <v>5000</v>
      </c>
      <c r="F8" s="18">
        <f>F7-D8+E8</f>
        <v>5080.89</v>
      </c>
    </row>
    <row r="9" spans="1:6" ht="15">
      <c r="A9" s="32">
        <v>42296</v>
      </c>
      <c r="B9" s="19" t="s">
        <v>114</v>
      </c>
      <c r="C9" s="34" t="s">
        <v>115</v>
      </c>
      <c r="D9" s="21">
        <v>1527.96</v>
      </c>
      <c r="E9" s="26"/>
      <c r="F9" s="18">
        <f aca="true" t="shared" si="0" ref="F9:F20">F8-D9+E9</f>
        <v>3552.9300000000003</v>
      </c>
    </row>
    <row r="10" spans="1:6" ht="15">
      <c r="A10" s="70">
        <v>42305</v>
      </c>
      <c r="B10" s="71" t="s">
        <v>157</v>
      </c>
      <c r="C10" s="35" t="s">
        <v>137</v>
      </c>
      <c r="D10" s="43"/>
      <c r="E10" s="61">
        <v>11000</v>
      </c>
      <c r="F10" s="18">
        <f t="shared" si="0"/>
        <v>14552.93</v>
      </c>
    </row>
    <row r="11" spans="1:6" ht="15">
      <c r="A11" s="32">
        <v>42318</v>
      </c>
      <c r="B11" s="19" t="s">
        <v>150</v>
      </c>
      <c r="C11" s="72" t="s">
        <v>151</v>
      </c>
      <c r="D11" s="23">
        <v>1277.29</v>
      </c>
      <c r="E11" s="17"/>
      <c r="F11" s="18">
        <f t="shared" si="0"/>
        <v>13275.64</v>
      </c>
    </row>
    <row r="12" spans="1:6" ht="15">
      <c r="A12" s="24">
        <v>42318</v>
      </c>
      <c r="B12" s="24" t="s">
        <v>152</v>
      </c>
      <c r="C12" s="25" t="s">
        <v>153</v>
      </c>
      <c r="D12" s="21">
        <v>724.48</v>
      </c>
      <c r="E12" s="21"/>
      <c r="F12" s="18">
        <f t="shared" si="0"/>
        <v>12551.16</v>
      </c>
    </row>
    <row r="13" spans="1:6" ht="15">
      <c r="A13" s="13">
        <v>42321</v>
      </c>
      <c r="B13" s="13" t="s">
        <v>162</v>
      </c>
      <c r="C13" s="26" t="s">
        <v>163</v>
      </c>
      <c r="D13" s="27">
        <f>560.9+24.64+560.9+25.85</f>
        <v>1172.29</v>
      </c>
      <c r="E13" s="18"/>
      <c r="F13" s="18">
        <f t="shared" si="0"/>
        <v>11378.869999999999</v>
      </c>
    </row>
    <row r="14" spans="1:6" ht="15">
      <c r="A14" s="24">
        <v>42325</v>
      </c>
      <c r="B14" s="24" t="s">
        <v>168</v>
      </c>
      <c r="C14" s="44" t="s">
        <v>169</v>
      </c>
      <c r="D14" s="27">
        <f>292.9+19.35+232.9+25.85</f>
        <v>571</v>
      </c>
      <c r="E14" s="21"/>
      <c r="F14" s="18">
        <f t="shared" si="0"/>
        <v>10807.869999999999</v>
      </c>
    </row>
    <row r="15" spans="1:6" ht="15">
      <c r="A15" s="24">
        <v>42327</v>
      </c>
      <c r="B15" s="24" t="s">
        <v>177</v>
      </c>
      <c r="C15" s="26" t="s">
        <v>176</v>
      </c>
      <c r="D15" s="20">
        <v>5500</v>
      </c>
      <c r="E15" s="21"/>
      <c r="F15" s="18">
        <f t="shared" si="0"/>
        <v>5307.869999999999</v>
      </c>
    </row>
    <row r="16" spans="1:6" ht="15">
      <c r="A16" s="13">
        <v>42331</v>
      </c>
      <c r="B16" s="13" t="s">
        <v>179</v>
      </c>
      <c r="C16" s="26" t="s">
        <v>180</v>
      </c>
      <c r="D16" s="27">
        <f>417.9+25.45+711.32+26.1</f>
        <v>1180.77</v>
      </c>
      <c r="E16" s="28"/>
      <c r="F16" s="18">
        <f t="shared" si="0"/>
        <v>4127.0999999999985</v>
      </c>
    </row>
    <row r="17" spans="1:6" ht="15">
      <c r="A17" s="13">
        <v>42333</v>
      </c>
      <c r="B17" s="13" t="s">
        <v>186</v>
      </c>
      <c r="C17" s="26" t="s">
        <v>187</v>
      </c>
      <c r="D17" s="27">
        <f>329.9+24.64+136+24.64</f>
        <v>515.18</v>
      </c>
      <c r="E17" s="26"/>
      <c r="F17" s="18">
        <f t="shared" si="0"/>
        <v>3611.9199999999987</v>
      </c>
    </row>
    <row r="18" spans="1:6" ht="15">
      <c r="A18" s="13">
        <v>42333</v>
      </c>
      <c r="B18" s="13" t="s">
        <v>194</v>
      </c>
      <c r="C18" s="26" t="s">
        <v>195</v>
      </c>
      <c r="D18" s="29">
        <v>3500</v>
      </c>
      <c r="E18" s="29"/>
      <c r="F18" s="18">
        <f t="shared" si="0"/>
        <v>111.91999999999871</v>
      </c>
    </row>
    <row r="19" spans="1:6" ht="15">
      <c r="A19" s="13">
        <v>42348</v>
      </c>
      <c r="B19" s="13" t="s">
        <v>249</v>
      </c>
      <c r="C19" s="26" t="s">
        <v>250</v>
      </c>
      <c r="D19" s="29">
        <v>80.89</v>
      </c>
      <c r="E19" s="29"/>
      <c r="F19" s="18">
        <f t="shared" si="0"/>
        <v>31.029999999998708</v>
      </c>
    </row>
    <row r="20" spans="1:6" ht="15">
      <c r="A20" s="13">
        <v>42348</v>
      </c>
      <c r="B20" s="13" t="s">
        <v>251</v>
      </c>
      <c r="C20" s="26" t="s">
        <v>252</v>
      </c>
      <c r="D20" s="29">
        <v>31.03</v>
      </c>
      <c r="E20" s="29"/>
      <c r="F20" s="18">
        <f t="shared" si="0"/>
        <v>-1.2931877790833823E-12</v>
      </c>
    </row>
    <row r="21" spans="1:6" ht="15">
      <c r="A21" s="45"/>
      <c r="B21" s="45"/>
      <c r="C21" s="46"/>
      <c r="D21" s="47"/>
      <c r="E21" s="47"/>
      <c r="F21" s="48"/>
    </row>
    <row r="22" spans="3:6" ht="17.25">
      <c r="C22" s="37" t="s">
        <v>16</v>
      </c>
      <c r="D22" s="38">
        <f>SUM(D7:D20)</f>
        <v>16080.890000000001</v>
      </c>
      <c r="E22" s="38">
        <f>SUM(E7:E20)</f>
        <v>16080.89</v>
      </c>
      <c r="F22" s="18">
        <f>E22-D22</f>
        <v>0</v>
      </c>
    </row>
    <row r="24" spans="1:6" ht="15">
      <c r="A24" s="86" t="s">
        <v>203</v>
      </c>
      <c r="B24" s="87"/>
      <c r="C24" s="87"/>
      <c r="D24" s="87"/>
      <c r="E24" s="87"/>
      <c r="F24" s="88"/>
    </row>
    <row r="25" spans="1:6" ht="15" customHeight="1">
      <c r="A25" s="89" t="s">
        <v>32</v>
      </c>
      <c r="B25" s="90"/>
      <c r="C25" s="90"/>
      <c r="D25" s="90"/>
      <c r="E25" s="90"/>
      <c r="F25" s="91"/>
    </row>
    <row r="26" spans="1:6" ht="15">
      <c r="A26" s="15" t="s">
        <v>1</v>
      </c>
      <c r="B26" s="15" t="s">
        <v>29</v>
      </c>
      <c r="C26" s="15" t="s">
        <v>2</v>
      </c>
      <c r="D26" s="15" t="s">
        <v>3</v>
      </c>
      <c r="E26" s="15" t="s">
        <v>4</v>
      </c>
      <c r="F26" s="15" t="s">
        <v>5</v>
      </c>
    </row>
    <row r="27" spans="1:6" ht="15">
      <c r="A27" s="31">
        <v>42327</v>
      </c>
      <c r="B27" s="13" t="s">
        <v>178</v>
      </c>
      <c r="C27" s="16" t="s">
        <v>175</v>
      </c>
      <c r="D27" s="17"/>
      <c r="E27" s="17">
        <v>5500</v>
      </c>
      <c r="F27" s="18">
        <f>E27-D27</f>
        <v>5500</v>
      </c>
    </row>
    <row r="28" spans="1:6" ht="15">
      <c r="A28" s="31">
        <v>42333</v>
      </c>
      <c r="B28" s="13" t="s">
        <v>201</v>
      </c>
      <c r="C28" s="60" t="s">
        <v>202</v>
      </c>
      <c r="D28" s="62">
        <v>4723.72</v>
      </c>
      <c r="E28" s="17"/>
      <c r="F28" s="18">
        <f>F27-D28+E28</f>
        <v>776.2799999999997</v>
      </c>
    </row>
    <row r="29" spans="1:6" ht="15">
      <c r="A29" s="32">
        <v>42348</v>
      </c>
      <c r="B29" s="19" t="s">
        <v>255</v>
      </c>
      <c r="C29" s="34" t="s">
        <v>254</v>
      </c>
      <c r="D29" s="21">
        <v>776.28</v>
      </c>
      <c r="E29" s="26"/>
      <c r="F29" s="18">
        <f>F28-D29+E29</f>
        <v>-2.2737367544323206E-13</v>
      </c>
    </row>
    <row r="30" spans="1:6" ht="15">
      <c r="A30" s="45"/>
      <c r="B30" s="45"/>
      <c r="C30" s="46"/>
      <c r="D30" s="47"/>
      <c r="E30" s="47"/>
      <c r="F30" s="48"/>
    </row>
    <row r="31" spans="3:6" ht="17.25">
      <c r="C31" s="37" t="s">
        <v>16</v>
      </c>
      <c r="D31" s="38">
        <f>SUM(D27:D29)</f>
        <v>5500</v>
      </c>
      <c r="E31" s="38">
        <f>SUM(E27:E29)</f>
        <v>5500</v>
      </c>
      <c r="F31" s="18">
        <f>E31-D31</f>
        <v>0</v>
      </c>
    </row>
  </sheetData>
  <sheetProtection selectLockedCells="1" selectUnlockedCells="1"/>
  <mergeCells count="7">
    <mergeCell ref="A4:F4"/>
    <mergeCell ref="A5:F5"/>
    <mergeCell ref="A1:F1"/>
    <mergeCell ref="A2:F2"/>
    <mergeCell ref="A3:F3"/>
    <mergeCell ref="A24:F24"/>
    <mergeCell ref="A25:F25"/>
  </mergeCells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">
      <selection activeCell="C32" sqref="C32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6" width="15.7109375" style="0" customWidth="1"/>
  </cols>
  <sheetData>
    <row r="1" spans="1:6" ht="17.25">
      <c r="A1" s="92" t="s">
        <v>6</v>
      </c>
      <c r="B1" s="92"/>
      <c r="C1" s="92"/>
      <c r="D1" s="92"/>
      <c r="E1" s="92"/>
      <c r="F1" s="92"/>
    </row>
    <row r="2" spans="1:6" ht="15">
      <c r="A2" s="93" t="s">
        <v>7</v>
      </c>
      <c r="B2" s="94"/>
      <c r="C2" s="94"/>
      <c r="D2" s="94"/>
      <c r="E2" s="94"/>
      <c r="F2" s="95"/>
    </row>
    <row r="3" spans="1:6" ht="15">
      <c r="A3" s="96" t="s">
        <v>0</v>
      </c>
      <c r="B3" s="97"/>
      <c r="C3" s="97"/>
      <c r="D3" s="97"/>
      <c r="E3" s="97"/>
      <c r="F3" s="98"/>
    </row>
    <row r="4" spans="1:6" ht="15">
      <c r="A4" s="99" t="s">
        <v>13</v>
      </c>
      <c r="B4" s="100"/>
      <c r="C4" s="100"/>
      <c r="D4" s="100"/>
      <c r="E4" s="100"/>
      <c r="F4" s="101"/>
    </row>
    <row r="5" spans="1:6" ht="15">
      <c r="A5" s="89" t="s">
        <v>32</v>
      </c>
      <c r="B5" s="90"/>
      <c r="C5" s="90"/>
      <c r="D5" s="90"/>
      <c r="E5" s="90"/>
      <c r="F5" s="91"/>
    </row>
    <row r="6" spans="1:6" ht="15">
      <c r="A6" s="15" t="s">
        <v>1</v>
      </c>
      <c r="B6" s="15" t="s">
        <v>29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1">
        <v>42044</v>
      </c>
      <c r="B7" s="13" t="s">
        <v>44</v>
      </c>
      <c r="C7" s="16" t="s">
        <v>45</v>
      </c>
      <c r="D7" s="17"/>
      <c r="E7" s="17">
        <v>600</v>
      </c>
      <c r="F7" s="18">
        <f>E7-D7</f>
        <v>600</v>
      </c>
    </row>
    <row r="8" spans="1:6" ht="25.5" customHeight="1">
      <c r="A8" s="31">
        <v>42095</v>
      </c>
      <c r="B8" s="13" t="s">
        <v>58</v>
      </c>
      <c r="C8" s="60" t="s">
        <v>61</v>
      </c>
      <c r="D8" s="21"/>
      <c r="E8" s="21">
        <v>4000</v>
      </c>
      <c r="F8" s="18">
        <f>F7-D8+E8</f>
        <v>4600</v>
      </c>
    </row>
    <row r="9" spans="1:6" ht="15">
      <c r="A9" s="32">
        <v>42298</v>
      </c>
      <c r="B9" s="19" t="s">
        <v>104</v>
      </c>
      <c r="C9" s="34" t="s">
        <v>116</v>
      </c>
      <c r="D9" s="21">
        <v>600</v>
      </c>
      <c r="E9" s="26"/>
      <c r="F9" s="18">
        <f aca="true" t="shared" si="0" ref="F9:F18">F8-D9+E9</f>
        <v>4000</v>
      </c>
    </row>
    <row r="10" spans="1:6" ht="15">
      <c r="A10" s="30">
        <v>42304</v>
      </c>
      <c r="B10" s="13" t="s">
        <v>58</v>
      </c>
      <c r="C10" s="35" t="s">
        <v>119</v>
      </c>
      <c r="D10" s="43">
        <v>600</v>
      </c>
      <c r="E10" s="26"/>
      <c r="F10" s="18">
        <f t="shared" si="0"/>
        <v>3400</v>
      </c>
    </row>
    <row r="11" spans="1:6" ht="15">
      <c r="A11" s="67">
        <v>42305</v>
      </c>
      <c r="B11" s="68" t="s">
        <v>148</v>
      </c>
      <c r="C11" s="69" t="s">
        <v>130</v>
      </c>
      <c r="D11" s="23"/>
      <c r="E11" s="17">
        <v>2400</v>
      </c>
      <c r="F11" s="18">
        <f t="shared" si="0"/>
        <v>5800</v>
      </c>
    </row>
    <row r="12" spans="1:6" ht="15">
      <c r="A12" s="24">
        <v>42333</v>
      </c>
      <c r="B12" s="24" t="s">
        <v>188</v>
      </c>
      <c r="C12" s="25" t="s">
        <v>189</v>
      </c>
      <c r="D12" s="21">
        <v>2500</v>
      </c>
      <c r="E12" s="21"/>
      <c r="F12" s="18">
        <f t="shared" si="0"/>
        <v>3300</v>
      </c>
    </row>
    <row r="13" spans="1:6" ht="15">
      <c r="A13" s="13">
        <v>42333</v>
      </c>
      <c r="B13" s="13" t="s">
        <v>59</v>
      </c>
      <c r="C13" s="26" t="s">
        <v>198</v>
      </c>
      <c r="D13" s="27">
        <v>300</v>
      </c>
      <c r="E13" s="18"/>
      <c r="F13" s="18">
        <f t="shared" si="0"/>
        <v>3000</v>
      </c>
    </row>
    <row r="14" spans="1:6" ht="15">
      <c r="A14" s="24">
        <v>42347</v>
      </c>
      <c r="B14" s="24" t="s">
        <v>158</v>
      </c>
      <c r="C14" s="44" t="s">
        <v>240</v>
      </c>
      <c r="D14" s="27">
        <v>600</v>
      </c>
      <c r="E14" s="21"/>
      <c r="F14" s="18">
        <f t="shared" si="0"/>
        <v>2400</v>
      </c>
    </row>
    <row r="15" spans="1:6" ht="15">
      <c r="A15" s="24">
        <v>42347</v>
      </c>
      <c r="B15" s="24" t="s">
        <v>199</v>
      </c>
      <c r="C15" s="26" t="s">
        <v>241</v>
      </c>
      <c r="D15" s="73">
        <v>600</v>
      </c>
      <c r="E15" s="21"/>
      <c r="F15" s="18">
        <f t="shared" si="0"/>
        <v>1800</v>
      </c>
    </row>
    <row r="16" spans="1:6" ht="15">
      <c r="A16" s="13">
        <v>42347</v>
      </c>
      <c r="B16" s="13" t="s">
        <v>242</v>
      </c>
      <c r="C16" s="26" t="s">
        <v>243</v>
      </c>
      <c r="D16" s="27">
        <v>600</v>
      </c>
      <c r="E16" s="28"/>
      <c r="F16" s="18">
        <f t="shared" si="0"/>
        <v>1200</v>
      </c>
    </row>
    <row r="17" spans="1:6" ht="15">
      <c r="A17" s="13">
        <v>42348</v>
      </c>
      <c r="B17" s="13" t="s">
        <v>246</v>
      </c>
      <c r="C17" s="26" t="s">
        <v>247</v>
      </c>
      <c r="D17" s="27">
        <v>600</v>
      </c>
      <c r="E17" s="26"/>
      <c r="F17" s="18">
        <f t="shared" si="0"/>
        <v>600</v>
      </c>
    </row>
    <row r="18" spans="1:6" ht="15">
      <c r="A18" s="13">
        <v>42348</v>
      </c>
      <c r="B18" s="13" t="s">
        <v>104</v>
      </c>
      <c r="C18" s="26" t="s">
        <v>248</v>
      </c>
      <c r="D18" s="29">
        <v>600</v>
      </c>
      <c r="E18" s="29"/>
      <c r="F18" s="18">
        <f t="shared" si="0"/>
        <v>0</v>
      </c>
    </row>
    <row r="19" spans="1:6" ht="15">
      <c r="A19" s="45"/>
      <c r="B19" s="45"/>
      <c r="C19" s="46"/>
      <c r="D19" s="47"/>
      <c r="E19" s="47"/>
      <c r="F19" s="48"/>
    </row>
    <row r="20" spans="1:6" ht="17.25">
      <c r="A20" s="14"/>
      <c r="B20" s="14"/>
      <c r="C20" s="37" t="s">
        <v>16</v>
      </c>
      <c r="D20" s="38">
        <f>SUM(D7:D18)</f>
        <v>7000</v>
      </c>
      <c r="E20" s="38">
        <f>SUM(E7:E18)</f>
        <v>7000</v>
      </c>
      <c r="F20" s="18">
        <f>E20-D20</f>
        <v>0</v>
      </c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PPG</cp:lastModifiedBy>
  <cp:lastPrinted>2015-01-27T16:21:56Z</cp:lastPrinted>
  <dcterms:created xsi:type="dcterms:W3CDTF">2014-08-21T11:51:14Z</dcterms:created>
  <dcterms:modified xsi:type="dcterms:W3CDTF">2015-12-17T13:38:35Z</dcterms:modified>
  <cp:category/>
  <cp:version/>
  <cp:contentType/>
  <cp:contentStatus/>
</cp:coreProperties>
</file>