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9440" windowHeight="9495" tabRatio="847" firstSheet="2" activeTab="7"/>
  </bookViews>
  <sheets>
    <sheet name="Extrato" sheetId="1" r:id="rId1"/>
    <sheet name="AULAS PRÁTICAS" sheetId="2" r:id="rId2"/>
    <sheet name="RTN-CUSTEIO" sheetId="3" r:id="rId3"/>
    <sheet name="RTN-CAPITAL" sheetId="4" r:id="rId4"/>
    <sheet name="CUSTEIO_DIÁRIAS" sheetId="5" r:id="rId5"/>
    <sheet name="CUSTEIO_AUX.ESTUDANTE" sheetId="6" r:id="rId6"/>
    <sheet name="CUSTEIO_MATERIAL CONSUMO" sheetId="7" r:id="rId7"/>
    <sheet name="CUSTEIO_DESP.PASSAGENSLOCOMOÇAO" sheetId="8" r:id="rId8"/>
    <sheet name="CUSTEIO_OSTPF" sheetId="9" r:id="rId9"/>
    <sheet name="CUSTEIO_CONTR.PREV." sheetId="10" r:id="rId10"/>
    <sheet name="CUSTEIO_PESSOA JURÍDICA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PPG</author>
  </authors>
  <commentList>
    <comment ref="D16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Não constou no relatório do mês de abril...aguardando</t>
        </r>
      </text>
    </comment>
    <comment ref="K16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Não constou no relatório do mês de abril...aguardando</t>
        </r>
      </text>
    </comment>
    <comment ref="Q16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Não constou no relatório do mês de abril...aguardando</t>
        </r>
      </text>
    </comment>
    <comment ref="W16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Não constou no relatório do mês de abril...aguardando</t>
        </r>
      </text>
    </comment>
  </commentList>
</comments>
</file>

<file path=xl/comments2.xml><?xml version="1.0" encoding="utf-8"?>
<comments xmlns="http://schemas.openxmlformats.org/spreadsheetml/2006/main">
  <authors>
    <author>PPG</author>
  </authors>
  <commentList>
    <comment ref="E9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Crédito em 05/12 - 467,76 - proc. 3570
</t>
        </r>
      </text>
    </comment>
  </commentList>
</comments>
</file>

<file path=xl/comments3.xml><?xml version="1.0" encoding="utf-8"?>
<comments xmlns="http://schemas.openxmlformats.org/spreadsheetml/2006/main">
  <authors>
    <author>PPG</author>
  </authors>
  <commentList>
    <comment ref="D31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Não foi realizado o cancelamento
</t>
        </r>
      </text>
    </comment>
  </commentList>
</comments>
</file>

<file path=xl/comments4.xml><?xml version="1.0" encoding="utf-8"?>
<comments xmlns="http://schemas.openxmlformats.org/spreadsheetml/2006/main">
  <authors>
    <author>PPG</author>
  </authors>
  <commentList>
    <comment ref="E10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Foi concedido desconto pela empresa segundo informação da Adriana.</t>
        </r>
      </text>
    </comment>
    <comment ref="B10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Ajustar valores no fim do ano, inverter com a FAI...
Lembrar a Adriana....
</t>
        </r>
      </text>
    </comment>
  </commentList>
</comments>
</file>

<file path=xl/comments8.xml><?xml version="1.0" encoding="utf-8"?>
<comments xmlns="http://schemas.openxmlformats.org/spreadsheetml/2006/main">
  <authors>
    <author>PPG</author>
  </authors>
  <commentList>
    <comment ref="E9" authorId="0">
      <text>
        <r>
          <rPr>
            <b/>
            <sz val="9"/>
            <rFont val="Tahoma"/>
            <family val="2"/>
          </rPr>
          <t>PPG:</t>
        </r>
        <r>
          <rPr>
            <sz val="9"/>
            <rFont val="Tahoma"/>
            <family val="2"/>
          </rPr>
          <t xml:space="preserve">
Saldo negativo foi pago com empenho da Proad NE800137</t>
        </r>
      </text>
    </comment>
  </commentList>
</comments>
</file>

<file path=xl/sharedStrings.xml><?xml version="1.0" encoding="utf-8"?>
<sst xmlns="http://schemas.openxmlformats.org/spreadsheetml/2006/main" count="587" uniqueCount="278">
  <si>
    <t xml:space="preserve">  SECRETARIA DE ADMINISTRAÇÃO E FINANÇAS</t>
  </si>
  <si>
    <t>DATA</t>
  </si>
  <si>
    <t>HISTÓRICO</t>
  </si>
  <si>
    <t>DÉBITO</t>
  </si>
  <si>
    <t>CRÉDITO</t>
  </si>
  <si>
    <t>SALDO</t>
  </si>
  <si>
    <t>Universidade Federal de São Carlos</t>
  </si>
  <si>
    <t>CCHB</t>
  </si>
  <si>
    <t>RTN-CAPITAL</t>
  </si>
  <si>
    <t>RTN-CUSTEIO/AUXÍLIO FINANCEIRO A ESTUDANTE (339018)</t>
  </si>
  <si>
    <t>RTN-CUSTEIO/MATERIAL DE CONSUMO (339030)</t>
  </si>
  <si>
    <t>RTN-CUSTEIO/PASSAGENS E DESPESA COM LOCOMOÇÃO (339033)</t>
  </si>
  <si>
    <t>RTN-CUSTEIO/O S T PESSOA FÍSICA (339036)</t>
  </si>
  <si>
    <t>RTN-CUSTEIO/CONTRIBUIÇÕES PREVIDENCIÁRIAS (339147)</t>
  </si>
  <si>
    <t>RTN-CUSTEIO/O S T - PESSOA JURÍDICA (339039)</t>
  </si>
  <si>
    <t>Totais</t>
  </si>
  <si>
    <t>Fonte Recurso</t>
  </si>
  <si>
    <t>CUSTEIO-DIÁRIAS</t>
  </si>
  <si>
    <t>CUSTEIO-AUXÍLIO ESTUDANTE</t>
  </si>
  <si>
    <t>RTN-CUSTEIO</t>
  </si>
  <si>
    <t>CUSTEIO-MATERIAL DE CONSUMO</t>
  </si>
  <si>
    <t>CUSTEIO-DESP. PASSAGENS E LOCOMOÇÃO</t>
  </si>
  <si>
    <t>CUSTEIO-O S T PESSOA FÍSICA</t>
  </si>
  <si>
    <t>CUSTEIO-CONTRIBUIÇÃO PREVIDENCIÁRIA</t>
  </si>
  <si>
    <t>CUSTEIO-PESSOA JURÍDICA</t>
  </si>
  <si>
    <t>UNIVERSIDADE FEDERAL DE SÃO CARLOS - CAMPUS SOROCABA</t>
  </si>
  <si>
    <t>EXTRATO SIMPLIFICADO</t>
  </si>
  <si>
    <t>DOCUMENTO</t>
  </si>
  <si>
    <t>AULAS PRÁTICAS</t>
  </si>
  <si>
    <t>DCHE</t>
  </si>
  <si>
    <t>RTN-CUSTEIO/DIÁRIAS INTERNACIONAIS (339014)</t>
  </si>
  <si>
    <r>
      <t>RTN-CUSTEIO/PASSAGENS E DESPESA COM LOCOMOÇÃO (339033)</t>
    </r>
    <r>
      <rPr>
        <b/>
        <sz val="10"/>
        <color indexed="10"/>
        <rFont val="Arial"/>
        <family val="2"/>
      </rPr>
      <t xml:space="preserve"> Internacional</t>
    </r>
  </si>
  <si>
    <t>Distribuição RTN 2016</t>
  </si>
  <si>
    <t>zeladoria</t>
  </si>
  <si>
    <t>Despesas com materiais de zeladoria em janeiro de 2016</t>
  </si>
  <si>
    <t>Copiadora</t>
  </si>
  <si>
    <t>Despesas com cópias em janeiro de 2016</t>
  </si>
  <si>
    <t>Correio</t>
  </si>
  <si>
    <t>req. 001/2016 _ Brasília Prof. Marcos Garcia _ Cep: 70064-900 (previsão)</t>
  </si>
  <si>
    <t>Hospedagem</t>
  </si>
  <si>
    <t>Luiz Carlos de Freitas período de 17 a 18/03/2016</t>
  </si>
  <si>
    <t>Almoxarifado</t>
  </si>
  <si>
    <t>Req. 01/2016 - solicitação de materiais de consumo</t>
  </si>
  <si>
    <t>Transporte</t>
  </si>
  <si>
    <t>Req. Transporte Luiz Carlos de Freitas Campinas-Sorocaba - 17/03/2016</t>
  </si>
  <si>
    <t>Req. Transporte Luiz Carlos de Freitas Sorocaba-Campinas - 18/03/2016</t>
  </si>
  <si>
    <t>Req. 02/2016 - solicitação de materiais de consumo</t>
  </si>
  <si>
    <t>Despesas com cópias em fevereiro de 2016</t>
  </si>
  <si>
    <t>Transferencia para alínea de diárias</t>
  </si>
  <si>
    <t>Transferencia para alínea de auxílio financeiro a estudante</t>
  </si>
  <si>
    <t>Transferência para alínea de despesas com consumo</t>
  </si>
  <si>
    <t>Transferência para despesas com passagens e locomoção</t>
  </si>
  <si>
    <t>Transferência para despesas com pessoas físicas</t>
  </si>
  <si>
    <t>Transferência para despesas com pessoas jurídicas</t>
  </si>
  <si>
    <t>Valor destinado para despesas com diárias</t>
  </si>
  <si>
    <t>Valor destinado para despesas com auxílio financeiro à estudante</t>
  </si>
  <si>
    <t>Valor destinado para despesas com materiais de consumo</t>
  </si>
  <si>
    <t>Valor destinado para despesas com pessoas fisícas</t>
  </si>
  <si>
    <t>Valor destinado para despesas com contribuição previdenciária</t>
  </si>
  <si>
    <t>Req. 002/2016 - Juarez Tarcisio Dayrell período de 19 a 20/04/2016</t>
  </si>
  <si>
    <t>Req. Transporte Paulo Cesar Rodrigues Carrano 20/04/2016 Campinas</t>
  </si>
  <si>
    <t>Req. Transporte Juares Tarcisio Dayrell 19/04/2016 - Campinas</t>
  </si>
  <si>
    <t>Sol. 002/2016 Solicitação de empenho para passagens e locomoção</t>
  </si>
  <si>
    <t>2016NE000168</t>
  </si>
  <si>
    <t>2016NE000169</t>
  </si>
  <si>
    <t>2016NE000164</t>
  </si>
  <si>
    <t>2016NE800873</t>
  </si>
  <si>
    <t>Req. 003/2016 - CEP 70040-020</t>
  </si>
  <si>
    <t>Despesas com cópias em março de 2016</t>
  </si>
  <si>
    <t>Req. 03/2016 - solicitação de materiais de consumo</t>
  </si>
  <si>
    <t>Of. 025/2016</t>
  </si>
  <si>
    <t>Remanejamento para pessoa jurídica</t>
  </si>
  <si>
    <t>Remanejamento de verba da alínea de consumo</t>
  </si>
  <si>
    <t>Req. 002/2016 - CEP: 89802-112</t>
  </si>
  <si>
    <t>Req. 115/16 - Daniela Auad</t>
  </si>
  <si>
    <t>Req. 4220</t>
  </si>
  <si>
    <t>Materiais para aulas práticas</t>
  </si>
  <si>
    <t>Req. 124/2016 - Jose Rubens Lima Jardilino</t>
  </si>
  <si>
    <t>Req. 007 Transporte Jose Rubens Lima Campina 18/05/2016</t>
  </si>
  <si>
    <t>Req. 008 Transporte Jose Rubens Lima Campina 19/05/2016</t>
  </si>
  <si>
    <t>Req. 009 Transporte Vanessa Marques Galvani - São Paulo - 18/05/2016 - ida</t>
  </si>
  <si>
    <t>Req. 010 Transporte Vanessa Marques Galvani - São Paulo - 18/05/2016 - volta</t>
  </si>
  <si>
    <t>Req. 5 e 6 Transporte Rita de Cassia e José Luiz SP/Sorocaba/SP em 23/04/2016</t>
  </si>
  <si>
    <t>Req. 04/2016 - solicitação materiais de almoxarifado</t>
  </si>
  <si>
    <t>2016NE801201</t>
  </si>
  <si>
    <t>Solicitação de empenho com saldo FAI</t>
  </si>
  <si>
    <t>Despesas com cópias em abril de 2016</t>
  </si>
  <si>
    <t>* Valores em vermelho aguardando relatórios para conferência.</t>
  </si>
  <si>
    <t>* Valores em vermelho são previsões, aguardando relatório para lançamento dos valores reais.</t>
  </si>
  <si>
    <t>RTN-CUSTEIO/DIÁRIAS SERVIDORES (339014-14)</t>
  </si>
  <si>
    <t>Sol. 06/2016</t>
  </si>
  <si>
    <t>Solicitação de empenho para diárias à colaboradores</t>
  </si>
  <si>
    <t>RTN-CUSTEIO/DIÁRIAS COLABORADORES (33.90.36-02)</t>
  </si>
  <si>
    <t>Empenho para pagamento de diárias a colaboradores no país</t>
  </si>
  <si>
    <t>Sol. 07/2016</t>
  </si>
  <si>
    <t>Req. 04/2016 - CEP: 70064-900</t>
  </si>
  <si>
    <t>Req. 05/2016 - Solicitação de materiais de almoxarifado</t>
  </si>
  <si>
    <t>00440/16</t>
  </si>
  <si>
    <t>Diária Marcio Antonio Gatti</t>
  </si>
  <si>
    <t>Saldo destinado a cobrir diárias à servidores no país (2016NE000258)</t>
  </si>
  <si>
    <t>2016NE000259</t>
  </si>
  <si>
    <t>00441/16</t>
  </si>
  <si>
    <t>José Rubens Jardilino</t>
  </si>
  <si>
    <t>00442/16</t>
  </si>
  <si>
    <t>Tiago Duque</t>
  </si>
  <si>
    <t>Manutenção</t>
  </si>
  <si>
    <t>Req. 006 para conserto de equipamento</t>
  </si>
  <si>
    <t>Req.  07/2016 - solicitação de materiais de almoxarifado</t>
  </si>
  <si>
    <t>Req. 05/2016 - Cep: 18110-650</t>
  </si>
  <si>
    <t>Despesas com cópias em maio de 2016</t>
  </si>
  <si>
    <t>Despesas com papel A4 em maio de 2016</t>
  </si>
  <si>
    <t>Req. 08/2016 - solicitação de materiais de escritorio</t>
  </si>
  <si>
    <t>Despesa com copiadora em junho de 2016</t>
  </si>
  <si>
    <t>Despesas com papel A4 em junho de 2016</t>
  </si>
  <si>
    <t>Req. 011 Transporte Antonio e Francione - SP/Sorocaba - 01/06/2016 (cancelado)</t>
  </si>
  <si>
    <t>Req. 012 Transporte Antonio e Francione - Sorocaba/SP - 01/06/2016 (cancelado)</t>
  </si>
  <si>
    <t>Of. 041/2016 - solicitação de café</t>
  </si>
  <si>
    <t>Req. 013 - Isadora dia 18/08 - São Carlos-Sorocaba</t>
  </si>
  <si>
    <t>Req. 014 - Isadora dia 18/08 - Sorocaba-São Carlos</t>
  </si>
  <si>
    <t>Req. 015 - Mara Samuel e Francisco dia 18/08 - Campinas - Sorocaba</t>
  </si>
  <si>
    <t>Req. 016 - Mara Samuel e Francisco dia 18/08 - Sorocaba - Campinas</t>
  </si>
  <si>
    <t>000694/16</t>
  </si>
  <si>
    <t>Paulo Gomes Lima</t>
  </si>
  <si>
    <t>Req. 003/2016 - Ligia Maria Motta Lima Leão de Aquino - 26 a 27/08/2016</t>
  </si>
  <si>
    <t>Of. 043/2016 - solicitação de cancelamento do empenho 2016NE000259</t>
  </si>
  <si>
    <t>of. 043/2016 - solicitação de cancelamento do empenho 2016NE000259</t>
  </si>
  <si>
    <t xml:space="preserve">Transferido para alínea de pessoas jurídicas </t>
  </si>
  <si>
    <t>Transferência</t>
  </si>
  <si>
    <t>Transferido para cobertura de despesas negativas, conforme acordado com Vinicius em 24/08/2016</t>
  </si>
  <si>
    <t>Sol. 08/2016 - Empenho para hospedagem Nacional Inn</t>
  </si>
  <si>
    <t>RTN-CUSTEIO/O S T - PESSOA JURÍDICA (339039) - Imaster</t>
  </si>
  <si>
    <t>Sol. 08/2016 - Empenho para Transporte Imaster</t>
  </si>
  <si>
    <t>Req. 017/16</t>
  </si>
  <si>
    <t>Solicitação transporte para José Antonio Machado em 17/09 - Campinas/Sorocaba</t>
  </si>
  <si>
    <t>Req. 018/16</t>
  </si>
  <si>
    <t>Solicitação transporte para José Antonio Machado em 26/09 - Sorocaba/Guarulhos</t>
  </si>
  <si>
    <t>Despesas com papel A4 em julho de 2016</t>
  </si>
  <si>
    <t>Despesa com copiadora em julho de 2016</t>
  </si>
  <si>
    <t>2016NE802276</t>
  </si>
  <si>
    <t>Sol. 05/2016 - José Antonio Machado da Silva - período de 17 a 26/09/2016</t>
  </si>
  <si>
    <t>2016NE802275</t>
  </si>
  <si>
    <t>Sol. 10/2016 - Reforço de empenho para diárias no país</t>
  </si>
  <si>
    <t>Sol. 010/2016 - Solicitação de reforço do empenho 2016NE000258</t>
  </si>
  <si>
    <t>Req. 2/2016</t>
  </si>
  <si>
    <t>Solicitação de materiais permanentes (cadeira e armarios)</t>
  </si>
  <si>
    <t>Req. 1/2016</t>
  </si>
  <si>
    <t>Solicitação de materiais permanentes (mesa)</t>
  </si>
  <si>
    <t>Crédito</t>
  </si>
  <si>
    <t>Distribuição RTN 2016 - 2ª parcela</t>
  </si>
  <si>
    <t>Distribuição RTN 2016 - 2ª parcela (aulas práticas)</t>
  </si>
  <si>
    <t>Sol. 11/2016 - Reforço de empenho para Colaborador individual 2015NE000168</t>
  </si>
  <si>
    <t>Sol. 011/2016 - Sol. Reforço empenho 2016NE000168</t>
  </si>
  <si>
    <t>Sol. 011/2016 - Sol. Reforço empenho 2016NE000169</t>
  </si>
  <si>
    <t>Req. 033</t>
  </si>
  <si>
    <t>Solicitação de computadores pela ARP Bahia (vl parcial)</t>
  </si>
  <si>
    <t>2016NE000607</t>
  </si>
  <si>
    <t>2016NE000606</t>
  </si>
  <si>
    <t>2016NE000602</t>
  </si>
  <si>
    <t>Sol. 01/2016 - José Antonio Machado da Silva Pais</t>
  </si>
  <si>
    <t>Req. 019/16</t>
  </si>
  <si>
    <t>Solicitação transporta para Marcos Araujo Bagno em 28/09 - Campinas/Sorocaba</t>
  </si>
  <si>
    <t>Req. 020/16</t>
  </si>
  <si>
    <t>Solicitação transporta para Marcos Araujo Bagno em 30/09 - Sorocaba/Campinas</t>
  </si>
  <si>
    <t>Sol. 04/2016 - Marcos Araujo Bagno - período de 28 a 30/09/2016</t>
  </si>
  <si>
    <t>Req. 09/2016 - solicitação de materiais de escritorio</t>
  </si>
  <si>
    <t xml:space="preserve">Transferência </t>
  </si>
  <si>
    <t>Valor transferido para cobrir saldo negativo materiais de consumo</t>
  </si>
  <si>
    <t>almoxarifado</t>
  </si>
  <si>
    <t>Despesas com papel A4 em agosto de 2016</t>
  </si>
  <si>
    <t>Despesa com copiadora em agosto de 2016</t>
  </si>
  <si>
    <t>Req. 016 - Mara Samuel e Francisco dia 18/08 - Sorocaba - Campinas (vl. Parcial restante debitado RTN)</t>
  </si>
  <si>
    <t>Empréstimo</t>
  </si>
  <si>
    <t>Conforme acordo entre Carla e Kelen foi emprestado para CCHB</t>
  </si>
  <si>
    <t>Req. 4847</t>
  </si>
  <si>
    <t>Sol. 012/2016</t>
  </si>
  <si>
    <t>Primeiro empenho para diárias internacionais</t>
  </si>
  <si>
    <t>RTN-CUSTEIO/DIÁRIAS EXTERIOR</t>
  </si>
  <si>
    <t>Empenho para pagamento de diárias no exterior</t>
  </si>
  <si>
    <t>Req. 4877 - materiais de escritorio</t>
  </si>
  <si>
    <t>Of. 052/2016 - solicitação de carimbos</t>
  </si>
  <si>
    <t>Req. 4199 e 5150</t>
  </si>
  <si>
    <t>Ordem complementar para possibilitar o pedido em ata (carona)</t>
  </si>
  <si>
    <t>Sol. 014/2016</t>
  </si>
  <si>
    <t>Solicitação de reforço de empenho para auxilio estudante</t>
  </si>
  <si>
    <t>Sol. 14/2016 - reforço empenho 2016NE000164</t>
  </si>
  <si>
    <t>Req. 10/2016 - solicitação de materiais de escritorio</t>
  </si>
  <si>
    <t>Sol. 02/2016 - Erica Peçanha do Nascimento</t>
  </si>
  <si>
    <t>2016NE000258</t>
  </si>
  <si>
    <t>Sol. 938/16 Marcos Araujo Bagno</t>
  </si>
  <si>
    <t>2016NE000715</t>
  </si>
  <si>
    <t>1018/16</t>
  </si>
  <si>
    <t>Hylio Lagana Fernandes</t>
  </si>
  <si>
    <t>Sol. 990/16 Katia Caiado</t>
  </si>
  <si>
    <t>Mercia Santana Matias</t>
  </si>
  <si>
    <t>001/2016</t>
  </si>
  <si>
    <t>002/2016</t>
  </si>
  <si>
    <t>Natalia Cinto Frare</t>
  </si>
  <si>
    <t>003/2016</t>
  </si>
  <si>
    <t>Thabata Cristini de Oliveira Nascimento</t>
  </si>
  <si>
    <t>004/2016</t>
  </si>
  <si>
    <t>Paula Barbosa Santos</t>
  </si>
  <si>
    <t>005/2016</t>
  </si>
  <si>
    <t>Raisa Carolina Carvalho do Amaral</t>
  </si>
  <si>
    <t>Sol. 03/2016 - Erica Peçanha do Nascimento</t>
  </si>
  <si>
    <t>Sol. 1026/16 - Francione Oliveira Carvalho</t>
  </si>
  <si>
    <t>1021/16</t>
  </si>
  <si>
    <t>Dulcineia de Fatima Ferreira</t>
  </si>
  <si>
    <t>Sorocaba dia 13/09/2016 (confirmar com Vinicius)</t>
  </si>
  <si>
    <t>Despesas com copiadora em setembro de 2016</t>
  </si>
  <si>
    <t>Sol. 04/2016 - Aldo Ambrozio</t>
  </si>
  <si>
    <t>Sol. 015/2016</t>
  </si>
  <si>
    <t>Solicitação de empenho para hospedagem Slaviero</t>
  </si>
  <si>
    <t>RTN-CUSTEIO/O S T - PESSOA JURÍDICA (339039) - Hospedagem Slaviero</t>
  </si>
  <si>
    <t>Sol. 015/2016 - empenho para hospedagem Slaviero</t>
  </si>
  <si>
    <t>RTN-CUSTEIO/O S T - PESSOA JURÍDICA (339039) - Hospedagem Nacional Inn</t>
  </si>
  <si>
    <t>Papel A4 em setembro de 2016</t>
  </si>
  <si>
    <t>Of. 055/2016</t>
  </si>
  <si>
    <t>Transferência de valor para RTN Custeio</t>
  </si>
  <si>
    <t>Transferência da alínea de PJ</t>
  </si>
  <si>
    <t>transferência de valores para material de consumo</t>
  </si>
  <si>
    <t>transferência de RTN Custeio</t>
  </si>
  <si>
    <t>014/2016</t>
  </si>
  <si>
    <t>Solicitação de reforço de empenho para pro labore 2016NE000168 e 169</t>
  </si>
  <si>
    <t>Sol. 014/2016 - reforço do empenho 2016NE000168</t>
  </si>
  <si>
    <t>Sol. 014/2016 - reforço do empenho 2016NE000169</t>
  </si>
  <si>
    <t>16/2016</t>
  </si>
  <si>
    <t>Solicitação reforço empenho 2016NE802276 - Hospedagem Nacional Inn</t>
  </si>
  <si>
    <t>Solicitação 16/2016 reforço empenho 2016NE802276 - Hospedagem Nacional Inn</t>
  </si>
  <si>
    <t>Of. 059/2016</t>
  </si>
  <si>
    <t>Solicitação de cancelamento total do empenho 2016NE000715</t>
  </si>
  <si>
    <t>Of. 058/2016</t>
  </si>
  <si>
    <t>Cancelamento total do empenho 2016NE801201</t>
  </si>
  <si>
    <t xml:space="preserve">Cancelamento total do empenho 2016NE801201 passagens </t>
  </si>
  <si>
    <t>Of. 056/2016</t>
  </si>
  <si>
    <t>Cancelamento do empenho 2016NE000258 - Diaria a colaboradores</t>
  </si>
  <si>
    <t>Sol. 002/2016 PES - Reforço empenho 2016NE000168</t>
  </si>
  <si>
    <t>Sol. 002/2016 PES - Reforço empenho 2016NE000169</t>
  </si>
  <si>
    <t>006/2016 - Elson Alves da Silva - período de 09 a 10/11/2016</t>
  </si>
  <si>
    <t>2016NE803065</t>
  </si>
  <si>
    <t>007 Tereza Leança período de 02 a 04/11/2016</t>
  </si>
  <si>
    <t>008/2016 - Elson Alves da Silva - período de 10 a 11/11/2016</t>
  </si>
  <si>
    <t>1020/16</t>
  </si>
  <si>
    <t>Lucia Lombardi</t>
  </si>
  <si>
    <t>Despesas com copiadora em outubro de 2016</t>
  </si>
  <si>
    <t>Papel A4 em outubro de 2016</t>
  </si>
  <si>
    <t>2016NE000731</t>
  </si>
  <si>
    <t>Valor retirado do Empenho 731 em 05/12/2016 para pagamento 001/2016 - Mercia Santana Matias (contato Fernando Decont)</t>
  </si>
  <si>
    <t>?????</t>
  </si>
  <si>
    <t>005/16 ???????</t>
  </si>
  <si>
    <t>Sol. 06/2016 - Antonio Silvio Sampaio Doria</t>
  </si>
  <si>
    <t>Sol. 07/2016 - Gianni Maria Filippo Puzzo</t>
  </si>
  <si>
    <t>Sol. 08/2016 - Neusa Maria Mendes de Gusmão</t>
  </si>
  <si>
    <t>Sol. 09/2016 - Elson Aves da Silva</t>
  </si>
  <si>
    <t>Sol. 10/2016 - Mariana Martha Cerqueira Silva</t>
  </si>
  <si>
    <t>Sol. 11/2016 - Raisa Carolina Carvalho do Amaral</t>
  </si>
  <si>
    <t>Sol. 12/2016 - Rafael Romão Silva</t>
  </si>
  <si>
    <t>Sol. 13/2016 - Lisangela Kati do Nascimento</t>
  </si>
  <si>
    <t>Sol. 14/2016 - Paulo Bruno Pistili Rodrigues</t>
  </si>
  <si>
    <t>Sol. 15/2016 - Marcia Lucia Anacleto de Souza</t>
  </si>
  <si>
    <t>Req. 27/12 - materiais de escritorio</t>
  </si>
  <si>
    <t>Req. 28/12 - materiais de escritorio</t>
  </si>
  <si>
    <t>Req. 29/12 - materiais de escritorio</t>
  </si>
  <si>
    <t>Despesas com copiadora em novembro de 2016</t>
  </si>
  <si>
    <t>Despesas com papel A4 em novembro de 2016</t>
  </si>
  <si>
    <t>Papel A4 dezembro de 2016</t>
  </si>
  <si>
    <t>Despesas com copiadora em dezembro de 2016</t>
  </si>
  <si>
    <t>Of. 056/2016 - cancelamento total do empenho 2016NE000258</t>
  </si>
  <si>
    <t>2016NE000758</t>
  </si>
  <si>
    <t>2016NE000759</t>
  </si>
  <si>
    <t>Cancelamento não foi realizado 2016NE801201</t>
  </si>
  <si>
    <t>Trasnferido</t>
  </si>
  <si>
    <t>Para material de consumo para encerrar exercicio 2016</t>
  </si>
  <si>
    <t>De PJ para encerramento de exercicio 2016</t>
  </si>
  <si>
    <t xml:space="preserve">Transferido </t>
  </si>
  <si>
    <t>Para custeio para encerramento do exercicio de 2016</t>
  </si>
  <si>
    <t>De PJ para encerramento do exercicio de 2016</t>
  </si>
  <si>
    <t>Governo Recolheu</t>
  </si>
  <si>
    <t xml:space="preserve">Disponível </t>
  </si>
</sst>
</file>

<file path=xl/styles.xml><?xml version="1.0" encoding="utf-8"?>
<styleSheet xmlns="http://schemas.openxmlformats.org/spreadsheetml/2006/main">
  <numFmts count="1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&quot;-&quot;??_);_(@_)"/>
    <numFmt numFmtId="171" formatCode="0.00_ ;[Red]\-0.00\ "/>
    <numFmt numFmtId="172" formatCode="0.0"/>
    <numFmt numFmtId="17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0" fontId="2" fillId="0" borderId="10" xfId="60" applyNumberFormat="1" applyFont="1" applyBorder="1" applyAlignment="1" applyProtection="1">
      <alignment/>
      <protection locked="0"/>
    </xf>
    <xf numFmtId="170" fontId="4" fillId="0" borderId="10" xfId="60" applyNumberFormat="1" applyFont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170" fontId="4" fillId="0" borderId="10" xfId="6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170" fontId="2" fillId="0" borderId="11" xfId="6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170" fontId="2" fillId="0" borderId="10" xfId="60" applyNumberFormat="1" applyFont="1" applyBorder="1" applyAlignment="1" applyProtection="1">
      <alignment wrapText="1"/>
      <protection locked="0"/>
    </xf>
    <xf numFmtId="170" fontId="4" fillId="0" borderId="10" xfId="60" applyNumberFormat="1" applyFont="1" applyBorder="1" applyAlignment="1">
      <alignment wrapText="1"/>
    </xf>
    <xf numFmtId="14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170" fontId="4" fillId="0" borderId="10" xfId="60" applyNumberFormat="1" applyFont="1" applyBorder="1" applyAlignment="1" applyProtection="1">
      <alignment wrapText="1"/>
      <protection locked="0"/>
    </xf>
    <xf numFmtId="14" fontId="2" fillId="0" borderId="10" xfId="0" applyNumberFormat="1" applyFont="1" applyBorder="1" applyAlignment="1" applyProtection="1">
      <alignment wrapText="1"/>
      <protection locked="0"/>
    </xf>
    <xf numFmtId="170" fontId="2" fillId="0" borderId="11" xfId="60" applyNumberFormat="1" applyFont="1" applyFill="1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0" fillId="0" borderId="10" xfId="0" applyNumberFormat="1" applyBorder="1" applyAlignment="1">
      <alignment wrapText="1"/>
    </xf>
    <xf numFmtId="170" fontId="0" fillId="0" borderId="10" xfId="60" applyNumberFormat="1" applyFont="1" applyBorder="1" applyAlignment="1">
      <alignment wrapText="1"/>
    </xf>
    <xf numFmtId="14" fontId="0" fillId="0" borderId="13" xfId="0" applyNumberFormat="1" applyBorder="1" applyAlignment="1">
      <alignment wrapText="1"/>
    </xf>
    <xf numFmtId="14" fontId="4" fillId="0" borderId="13" xfId="0" applyNumberFormat="1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170" fontId="45" fillId="0" borderId="10" xfId="0" applyNumberFormat="1" applyFont="1" applyBorder="1" applyAlignment="1">
      <alignment/>
    </xf>
    <xf numFmtId="170" fontId="5" fillId="0" borderId="10" xfId="6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170" fontId="6" fillId="0" borderId="10" xfId="60" applyNumberFormat="1" applyFont="1" applyBorder="1" applyAlignment="1">
      <alignment/>
    </xf>
    <xf numFmtId="0" fontId="2" fillId="0" borderId="12" xfId="0" applyFont="1" applyFill="1" applyBorder="1" applyAlignment="1" applyProtection="1">
      <alignment wrapText="1"/>
      <protection locked="0"/>
    </xf>
    <xf numFmtId="170" fontId="2" fillId="0" borderId="10" xfId="60" applyNumberFormat="1" applyFon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170" fontId="0" fillId="0" borderId="0" xfId="60" applyNumberFormat="1" applyFont="1" applyBorder="1" applyAlignment="1">
      <alignment wrapText="1"/>
    </xf>
    <xf numFmtId="170" fontId="4" fillId="0" borderId="0" xfId="60" applyNumberFormat="1" applyFont="1" applyBorder="1" applyAlignment="1">
      <alignment wrapText="1"/>
    </xf>
    <xf numFmtId="0" fontId="46" fillId="0" borderId="0" xfId="0" applyFont="1" applyBorder="1" applyAlignment="1">
      <alignment/>
    </xf>
    <xf numFmtId="0" fontId="4" fillId="0" borderId="10" xfId="60" applyNumberFormat="1" applyFont="1" applyBorder="1" applyAlignment="1">
      <alignment wrapText="1"/>
    </xf>
    <xf numFmtId="171" fontId="3" fillId="0" borderId="10" xfId="0" applyNumberFormat="1" applyFont="1" applyBorder="1" applyAlignment="1">
      <alignment horizontal="center" wrapText="1"/>
    </xf>
    <xf numFmtId="171" fontId="4" fillId="0" borderId="10" xfId="60" applyNumberFormat="1" applyFont="1" applyBorder="1" applyAlignment="1">
      <alignment wrapText="1"/>
    </xf>
    <xf numFmtId="171" fontId="4" fillId="0" borderId="0" xfId="60" applyNumberFormat="1" applyFont="1" applyBorder="1" applyAlignment="1">
      <alignment wrapText="1"/>
    </xf>
    <xf numFmtId="171" fontId="0" fillId="0" borderId="0" xfId="0" applyNumberFormat="1" applyAlignment="1">
      <alignment wrapText="1"/>
    </xf>
    <xf numFmtId="170" fontId="47" fillId="0" borderId="10" xfId="60" applyNumberFormat="1" applyFont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wrapText="1"/>
    </xf>
    <xf numFmtId="4" fontId="47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2" fontId="0" fillId="0" borderId="10" xfId="0" applyNumberFormat="1" applyBorder="1" applyAlignment="1">
      <alignment wrapText="1"/>
    </xf>
    <xf numFmtId="170" fontId="4" fillId="0" borderId="11" xfId="60" applyNumberFormat="1" applyFont="1" applyFill="1" applyBorder="1" applyAlignment="1" applyProtection="1">
      <alignment wrapText="1"/>
      <protection locked="0"/>
    </xf>
    <xf numFmtId="170" fontId="4" fillId="0" borderId="10" xfId="60" applyNumberFormat="1" applyFont="1" applyFill="1" applyBorder="1" applyAlignment="1" applyProtection="1">
      <alignment wrapText="1"/>
      <protection locked="0"/>
    </xf>
    <xf numFmtId="0" fontId="28" fillId="0" borderId="10" xfId="0" applyFont="1" applyBorder="1" applyAlignment="1" applyProtection="1">
      <alignment wrapText="1"/>
      <protection locked="0"/>
    </xf>
    <xf numFmtId="0" fontId="28" fillId="0" borderId="10" xfId="0" applyFont="1" applyBorder="1" applyAlignment="1">
      <alignment wrapText="1"/>
    </xf>
    <xf numFmtId="170" fontId="38" fillId="0" borderId="10" xfId="60" applyNumberFormat="1" applyFont="1" applyBorder="1" applyAlignment="1">
      <alignment wrapText="1"/>
    </xf>
    <xf numFmtId="170" fontId="28" fillId="0" borderId="10" xfId="60" applyNumberFormat="1" applyFont="1" applyBorder="1" applyAlignment="1">
      <alignment wrapText="1"/>
    </xf>
    <xf numFmtId="14" fontId="48" fillId="0" borderId="13" xfId="0" applyNumberFormat="1" applyFont="1" applyBorder="1" applyAlignment="1" applyProtection="1">
      <alignment wrapText="1"/>
      <protection locked="0"/>
    </xf>
    <xf numFmtId="14" fontId="48" fillId="0" borderId="10" xfId="0" applyNumberFormat="1" applyFont="1" applyBorder="1" applyAlignment="1" applyProtection="1">
      <alignment wrapText="1"/>
      <protection locked="0"/>
    </xf>
    <xf numFmtId="0" fontId="48" fillId="0" borderId="12" xfId="0" applyFont="1" applyFill="1" applyBorder="1" applyAlignment="1" applyProtection="1">
      <alignment wrapText="1"/>
      <protection locked="0"/>
    </xf>
    <xf numFmtId="14" fontId="28" fillId="0" borderId="10" xfId="0" applyNumberFormat="1" applyFont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 locked="0"/>
    </xf>
    <xf numFmtId="0" fontId="38" fillId="0" borderId="10" xfId="0" applyFont="1" applyBorder="1" applyAlignment="1">
      <alignment wrapText="1"/>
    </xf>
    <xf numFmtId="2" fontId="4" fillId="0" borderId="10" xfId="0" applyNumberFormat="1" applyFont="1" applyBorder="1" applyAlignment="1" applyProtection="1">
      <alignment wrapText="1"/>
      <protection locked="0"/>
    </xf>
    <xf numFmtId="0" fontId="28" fillId="0" borderId="10" xfId="0" applyFont="1" applyFill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Alignment="1" applyProtection="1">
      <alignment wrapText="1"/>
      <protection locked="0"/>
    </xf>
    <xf numFmtId="0" fontId="47" fillId="0" borderId="10" xfId="0" applyFont="1" applyFill="1" applyBorder="1" applyAlignment="1" applyProtection="1">
      <alignment wrapText="1"/>
      <protection locked="0"/>
    </xf>
    <xf numFmtId="4" fontId="38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170" fontId="47" fillId="0" borderId="10" xfId="60" applyNumberFormat="1" applyFont="1" applyFill="1" applyBorder="1" applyAlignment="1" applyProtection="1">
      <alignment wrapText="1"/>
      <protection locked="0"/>
    </xf>
    <xf numFmtId="0" fontId="47" fillId="0" borderId="0" xfId="0" applyFont="1" applyFill="1" applyBorder="1" applyAlignment="1">
      <alignment wrapText="1"/>
    </xf>
    <xf numFmtId="14" fontId="38" fillId="0" borderId="10" xfId="0" applyNumberFormat="1" applyFont="1" applyBorder="1" applyAlignment="1">
      <alignment wrapText="1"/>
    </xf>
    <xf numFmtId="170" fontId="47" fillId="0" borderId="10" xfId="60" applyNumberFormat="1" applyFont="1" applyBorder="1" applyAlignment="1">
      <alignment wrapText="1"/>
    </xf>
    <xf numFmtId="2" fontId="38" fillId="0" borderId="10" xfId="0" applyNumberFormat="1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 wrapText="1"/>
    </xf>
    <xf numFmtId="170" fontId="2" fillId="33" borderId="10" xfId="60" applyNumberFormat="1" applyFont="1" applyFill="1" applyBorder="1" applyAlignment="1" applyProtection="1">
      <alignment wrapText="1"/>
      <protection locked="0"/>
    </xf>
    <xf numFmtId="171" fontId="4" fillId="33" borderId="10" xfId="60" applyNumberFormat="1" applyFont="1" applyFill="1" applyBorder="1" applyAlignment="1">
      <alignment wrapText="1"/>
    </xf>
    <xf numFmtId="170" fontId="4" fillId="33" borderId="10" xfId="60" applyNumberFormat="1" applyFont="1" applyFill="1" applyBorder="1" applyAlignment="1" applyProtection="1">
      <alignment wrapText="1"/>
      <protection locked="0"/>
    </xf>
    <xf numFmtId="170" fontId="2" fillId="33" borderId="11" xfId="60" applyNumberFormat="1" applyFont="1" applyFill="1" applyBorder="1" applyAlignment="1" applyProtection="1">
      <alignment wrapText="1"/>
      <protection locked="0"/>
    </xf>
    <xf numFmtId="0" fontId="4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45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60.00390625" style="0" customWidth="1"/>
    <col min="2" max="4" width="15.7109375" style="0" customWidth="1"/>
    <col min="5" max="5" width="23.57421875" style="0" customWidth="1"/>
  </cols>
  <sheetData>
    <row r="1" spans="1:4" ht="17.25">
      <c r="A1" s="93" t="s">
        <v>25</v>
      </c>
      <c r="B1" s="93"/>
      <c r="C1" s="93"/>
      <c r="D1" s="93"/>
    </row>
    <row r="2" spans="1:4" ht="15">
      <c r="A2" s="94" t="s">
        <v>7</v>
      </c>
      <c r="B2" s="94"/>
      <c r="C2" s="94"/>
      <c r="D2" s="94"/>
    </row>
    <row r="3" spans="1:4" ht="15">
      <c r="A3" s="94" t="s">
        <v>0</v>
      </c>
      <c r="B3" s="94"/>
      <c r="C3" s="94"/>
      <c r="D3" s="94"/>
    </row>
    <row r="4" spans="1:4" ht="15">
      <c r="A4" s="95" t="s">
        <v>26</v>
      </c>
      <c r="B4" s="95"/>
      <c r="C4" s="95"/>
      <c r="D4" s="95"/>
    </row>
    <row r="5" spans="1:4" ht="15">
      <c r="A5" s="96" t="s">
        <v>29</v>
      </c>
      <c r="B5" s="96"/>
      <c r="C5" s="96"/>
      <c r="D5" s="97"/>
    </row>
    <row r="6" spans="1:4" ht="15">
      <c r="A6" s="1" t="s">
        <v>16</v>
      </c>
      <c r="B6" s="1" t="s">
        <v>4</v>
      </c>
      <c r="C6" s="1" t="s">
        <v>3</v>
      </c>
      <c r="D6" s="1" t="s">
        <v>5</v>
      </c>
    </row>
    <row r="7" spans="1:4" ht="15.75">
      <c r="A7" s="47" t="s">
        <v>28</v>
      </c>
      <c r="B7" s="37">
        <f>'AULAS PRÁTICAS'!E22</f>
        <v>2436.25</v>
      </c>
      <c r="C7" s="37">
        <f>'AULAS PRÁTICAS'!D22</f>
        <v>1984.17</v>
      </c>
      <c r="D7" s="39">
        <f>B7-C7</f>
        <v>452.0799999999999</v>
      </c>
    </row>
    <row r="8" spans="1:4" ht="15.75">
      <c r="A8" s="38" t="s">
        <v>8</v>
      </c>
      <c r="B8" s="37">
        <f>'RTN-CAPITAL'!E22</f>
        <v>18614.94</v>
      </c>
      <c r="C8" s="37">
        <f>'RTN-CAPITAL'!D22</f>
        <v>18101</v>
      </c>
      <c r="D8" s="39">
        <f aca="true" t="shared" si="0" ref="D8:D16">B8-C8</f>
        <v>513.9399999999987</v>
      </c>
    </row>
    <row r="9" spans="1:4" ht="15.75">
      <c r="A9" s="38" t="s">
        <v>19</v>
      </c>
      <c r="B9" s="37">
        <f>SUM(B10:B16)</f>
        <v>41724.92</v>
      </c>
      <c r="C9" s="37">
        <f>SUM(C10:C16)</f>
        <v>35299.630000000005</v>
      </c>
      <c r="D9" s="39">
        <f t="shared" si="0"/>
        <v>6425.289999999994</v>
      </c>
    </row>
    <row r="10" spans="1:4" ht="15">
      <c r="A10" s="4" t="s">
        <v>17</v>
      </c>
      <c r="B10" s="5">
        <f>CUSTEIO_DIÁRIAS!E22+CUSTEIO_DIÁRIAS!K22</f>
        <v>5547.5</v>
      </c>
      <c r="C10" s="2">
        <f>CUSTEIO_DIÁRIAS!D22+CUSTEIO_DIÁRIAS!J22</f>
        <v>5547.5</v>
      </c>
      <c r="D10" s="3">
        <f t="shared" si="0"/>
        <v>0</v>
      </c>
    </row>
    <row r="11" spans="1:5" ht="15">
      <c r="A11" s="6" t="s">
        <v>18</v>
      </c>
      <c r="B11" s="2">
        <f>'CUSTEIO_AUX.ESTUDANTE'!E22</f>
        <v>2785</v>
      </c>
      <c r="C11" s="2">
        <f>'CUSTEIO_AUX.ESTUDANTE'!D22</f>
        <v>1885</v>
      </c>
      <c r="D11" s="3">
        <f t="shared" si="0"/>
        <v>900</v>
      </c>
      <c r="E11" t="s">
        <v>276</v>
      </c>
    </row>
    <row r="12" spans="1:4" ht="15">
      <c r="A12" s="7" t="s">
        <v>20</v>
      </c>
      <c r="B12" s="8">
        <f>'CUSTEIO_MATERIAL CONSUMO'!E39</f>
        <v>5789.84</v>
      </c>
      <c r="C12" s="2">
        <f>'CUSTEIO_MATERIAL CONSUMO'!D39</f>
        <v>5789.840000000002</v>
      </c>
      <c r="D12" s="3">
        <f t="shared" si="0"/>
        <v>0</v>
      </c>
    </row>
    <row r="13" spans="1:5" ht="15">
      <c r="A13" s="9" t="s">
        <v>21</v>
      </c>
      <c r="B13" s="5">
        <f>'CUSTEIO_DESP.PASSAGENSLOCOMOÇAO'!E22+'CUSTEIO_DESP.PASSAGENSLOCOMOÇAO'!L22</f>
        <v>3863.3</v>
      </c>
      <c r="C13" s="5">
        <f>'CUSTEIO_DESP.PASSAGENSLOCOMOÇAO'!D22+'CUSTEIO_DESP.PASSAGENSLOCOMOÇAO'!K22</f>
        <v>2863.3</v>
      </c>
      <c r="D13" s="3">
        <f t="shared" si="0"/>
        <v>1000</v>
      </c>
      <c r="E13" t="s">
        <v>277</v>
      </c>
    </row>
    <row r="14" spans="1:5" ht="15">
      <c r="A14" s="10" t="s">
        <v>22</v>
      </c>
      <c r="B14" s="11">
        <f>CUSTEIO_OSTPF!E37</f>
        <v>11675.08</v>
      </c>
      <c r="C14" s="3">
        <f>CUSTEIO_OSTPF!D37</f>
        <v>7904</v>
      </c>
      <c r="D14" s="3">
        <f t="shared" si="0"/>
        <v>3771.08</v>
      </c>
      <c r="E14" t="s">
        <v>276</v>
      </c>
    </row>
    <row r="15" spans="1:5" ht="15">
      <c r="A15" s="10" t="s">
        <v>23</v>
      </c>
      <c r="B15" s="11">
        <f>'CUSTEIO_CONTR.PREV.'!E26</f>
        <v>2335.0099999999998</v>
      </c>
      <c r="C15" s="5">
        <f>'CUSTEIO_CONTR.PREV.'!D26</f>
        <v>1580.7999999999997</v>
      </c>
      <c r="D15" s="3">
        <f t="shared" si="0"/>
        <v>754.21</v>
      </c>
      <c r="E15" t="s">
        <v>276</v>
      </c>
    </row>
    <row r="16" spans="1:4" ht="15">
      <c r="A16" s="10" t="s">
        <v>24</v>
      </c>
      <c r="B16" s="4">
        <f>'CUSTEIO_PESSOA JURÍDICA'!E59</f>
        <v>9729.19</v>
      </c>
      <c r="C16" s="5">
        <f>'CUSTEIO_PESSOA JURÍDICA'!D59</f>
        <v>9729.19</v>
      </c>
      <c r="D16" s="3">
        <f t="shared" si="0"/>
        <v>0</v>
      </c>
    </row>
    <row r="17" spans="1:4" ht="15">
      <c r="A17" s="10"/>
      <c r="B17" s="11"/>
      <c r="C17" s="12"/>
      <c r="D17" s="3"/>
    </row>
  </sheetData>
  <sheetProtection selectLockedCells="1" selectUnlockedCells="1"/>
  <mergeCells count="5">
    <mergeCell ref="A1:D1"/>
    <mergeCell ref="A2:D2"/>
    <mergeCell ref="A3:D3"/>
    <mergeCell ref="A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12.7109375" style="0" customWidth="1"/>
    <col min="2" max="2" width="14.140625" style="0" customWidth="1"/>
    <col min="3" max="3" width="60.140625" style="0" customWidth="1"/>
    <col min="4" max="6" width="15.7109375" style="0" customWidth="1"/>
  </cols>
  <sheetData>
    <row r="1" spans="1:6" ht="17.25">
      <c r="A1" s="111" t="s">
        <v>6</v>
      </c>
      <c r="B1" s="111"/>
      <c r="C1" s="111"/>
      <c r="D1" s="111"/>
      <c r="E1" s="111"/>
      <c r="F1" s="111"/>
    </row>
    <row r="2" spans="1:6" ht="15">
      <c r="A2" s="112" t="s">
        <v>7</v>
      </c>
      <c r="B2" s="113"/>
      <c r="C2" s="113"/>
      <c r="D2" s="113"/>
      <c r="E2" s="113"/>
      <c r="F2" s="114"/>
    </row>
    <row r="3" spans="1:6" ht="15">
      <c r="A3" s="115" t="s">
        <v>0</v>
      </c>
      <c r="B3" s="116"/>
      <c r="C3" s="116"/>
      <c r="D3" s="116"/>
      <c r="E3" s="116"/>
      <c r="F3" s="117"/>
    </row>
    <row r="4" spans="1:6" ht="15">
      <c r="A4" s="118" t="s">
        <v>13</v>
      </c>
      <c r="B4" s="119"/>
      <c r="C4" s="119"/>
      <c r="D4" s="119"/>
      <c r="E4" s="119"/>
      <c r="F4" s="120"/>
    </row>
    <row r="5" spans="1:6" ht="15">
      <c r="A5" s="108" t="s">
        <v>29</v>
      </c>
      <c r="B5" s="109"/>
      <c r="C5" s="109"/>
      <c r="D5" s="109"/>
      <c r="E5" s="109"/>
      <c r="F5" s="110"/>
    </row>
    <row r="6" spans="1:6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0">
        <v>42459</v>
      </c>
      <c r="B7" s="13" t="s">
        <v>64</v>
      </c>
      <c r="C7" s="56" t="s">
        <v>58</v>
      </c>
      <c r="D7" s="17"/>
      <c r="E7" s="17">
        <v>342</v>
      </c>
      <c r="F7" s="18">
        <f>E7-D7</f>
        <v>342</v>
      </c>
    </row>
    <row r="8" spans="1:6" ht="25.5" customHeight="1">
      <c r="A8" s="13">
        <v>42618</v>
      </c>
      <c r="B8" s="13" t="s">
        <v>155</v>
      </c>
      <c r="C8" s="56" t="s">
        <v>152</v>
      </c>
      <c r="D8" s="27"/>
      <c r="E8" s="21">
        <v>118</v>
      </c>
      <c r="F8" s="18">
        <f>F7-D8+E8</f>
        <v>460</v>
      </c>
    </row>
    <row r="9" spans="1:6" ht="15">
      <c r="A9" s="19">
        <v>42621</v>
      </c>
      <c r="B9" s="19" t="s">
        <v>64</v>
      </c>
      <c r="C9" s="20" t="s">
        <v>158</v>
      </c>
      <c r="D9" s="21">
        <v>360</v>
      </c>
      <c r="E9" s="26">
        <v>360</v>
      </c>
      <c r="F9" s="18">
        <f aca="true" t="shared" si="0" ref="F9:F14">F8-D9+E9</f>
        <v>460</v>
      </c>
    </row>
    <row r="10" spans="1:6" ht="15">
      <c r="A10" s="13">
        <v>42661</v>
      </c>
      <c r="B10" s="13" t="s">
        <v>64</v>
      </c>
      <c r="C10" s="73" t="s">
        <v>186</v>
      </c>
      <c r="D10" s="41">
        <v>360</v>
      </c>
      <c r="E10" s="26"/>
      <c r="F10" s="18">
        <f t="shared" si="0"/>
        <v>100</v>
      </c>
    </row>
    <row r="11" spans="1:6" ht="15">
      <c r="A11" s="65">
        <v>42663</v>
      </c>
      <c r="B11" s="65" t="s">
        <v>64</v>
      </c>
      <c r="C11" s="75" t="s">
        <v>203</v>
      </c>
      <c r="D11" s="23">
        <v>44.6</v>
      </c>
      <c r="E11" s="17"/>
      <c r="F11" s="18">
        <f t="shared" si="0"/>
        <v>55.4</v>
      </c>
    </row>
    <row r="12" spans="1:6" ht="15">
      <c r="A12" s="24">
        <v>42667</v>
      </c>
      <c r="B12" s="24" t="s">
        <v>64</v>
      </c>
      <c r="C12" s="25" t="s">
        <v>209</v>
      </c>
      <c r="D12" s="21">
        <v>50</v>
      </c>
      <c r="E12" s="21"/>
      <c r="F12" s="18">
        <f t="shared" si="0"/>
        <v>5.399999999999999</v>
      </c>
    </row>
    <row r="13" spans="1:6" ht="15">
      <c r="A13" s="83">
        <v>42668</v>
      </c>
      <c r="B13" s="83"/>
      <c r="C13" s="69" t="s">
        <v>224</v>
      </c>
      <c r="D13" s="27"/>
      <c r="E13" s="84">
        <v>1266.81</v>
      </c>
      <c r="F13" s="18">
        <f t="shared" si="0"/>
        <v>1272.21</v>
      </c>
    </row>
    <row r="14" spans="1:6" ht="15">
      <c r="A14" s="24">
        <v>42668</v>
      </c>
      <c r="B14" s="24"/>
      <c r="C14" s="86" t="s">
        <v>236</v>
      </c>
      <c r="D14" s="27"/>
      <c r="E14" s="53">
        <v>248.2</v>
      </c>
      <c r="F14" s="18">
        <f t="shared" si="0"/>
        <v>1520.41</v>
      </c>
    </row>
    <row r="15" spans="1:6" ht="15">
      <c r="A15" s="13">
        <v>42717</v>
      </c>
      <c r="B15" s="13" t="s">
        <v>63</v>
      </c>
      <c r="C15" s="26" t="s">
        <v>249</v>
      </c>
      <c r="D15" s="10">
        <v>50</v>
      </c>
      <c r="E15" s="21"/>
      <c r="F15" s="18">
        <f aca="true" t="shared" si="1" ref="F15:F24">F14-D15+E15</f>
        <v>1470.41</v>
      </c>
    </row>
    <row r="16" spans="1:6" ht="15">
      <c r="A16" s="13">
        <v>42717</v>
      </c>
      <c r="B16" s="13" t="s">
        <v>63</v>
      </c>
      <c r="C16" s="26" t="s">
        <v>250</v>
      </c>
      <c r="D16" s="10">
        <v>50</v>
      </c>
      <c r="E16" s="28"/>
      <c r="F16" s="18">
        <f t="shared" si="1"/>
        <v>1420.41</v>
      </c>
    </row>
    <row r="17" spans="1:6" ht="15">
      <c r="A17" s="13">
        <v>42717</v>
      </c>
      <c r="B17" s="13" t="s">
        <v>63</v>
      </c>
      <c r="C17" s="26" t="s">
        <v>251</v>
      </c>
      <c r="D17" s="10">
        <v>100</v>
      </c>
      <c r="E17" s="28"/>
      <c r="F17" s="18">
        <f t="shared" si="1"/>
        <v>1320.41</v>
      </c>
    </row>
    <row r="18" spans="1:6" ht="15">
      <c r="A18" s="13">
        <v>42717</v>
      </c>
      <c r="B18" s="13" t="s">
        <v>63</v>
      </c>
      <c r="C18" s="26" t="s">
        <v>252</v>
      </c>
      <c r="D18" s="10">
        <v>80</v>
      </c>
      <c r="E18" s="28"/>
      <c r="F18" s="18">
        <f t="shared" si="1"/>
        <v>1240.41</v>
      </c>
    </row>
    <row r="19" spans="1:6" ht="15">
      <c r="A19" s="13">
        <v>42717</v>
      </c>
      <c r="B19" s="13" t="s">
        <v>63</v>
      </c>
      <c r="C19" s="26" t="s">
        <v>253</v>
      </c>
      <c r="D19" s="10">
        <v>70</v>
      </c>
      <c r="E19" s="28"/>
      <c r="F19" s="18">
        <f t="shared" si="1"/>
        <v>1170.41</v>
      </c>
    </row>
    <row r="20" spans="1:6" ht="15">
      <c r="A20" s="13">
        <v>42717</v>
      </c>
      <c r="B20" s="13" t="s">
        <v>63</v>
      </c>
      <c r="C20" s="26" t="s">
        <v>254</v>
      </c>
      <c r="D20" s="10">
        <v>60</v>
      </c>
      <c r="E20" s="28"/>
      <c r="F20" s="18">
        <f t="shared" si="1"/>
        <v>1110.41</v>
      </c>
    </row>
    <row r="21" spans="1:6" ht="15">
      <c r="A21" s="13">
        <v>42717</v>
      </c>
      <c r="B21" s="13" t="s">
        <v>63</v>
      </c>
      <c r="C21" s="26" t="s">
        <v>255</v>
      </c>
      <c r="D21" s="10">
        <v>67.60000000000001</v>
      </c>
      <c r="E21" s="26"/>
      <c r="F21" s="18">
        <f t="shared" si="1"/>
        <v>1042.8100000000002</v>
      </c>
    </row>
    <row r="22" spans="1:6" ht="15">
      <c r="A22" s="13">
        <v>42717</v>
      </c>
      <c r="B22" s="13" t="s">
        <v>63</v>
      </c>
      <c r="C22" s="26" t="s">
        <v>256</v>
      </c>
      <c r="D22" s="10">
        <v>60</v>
      </c>
      <c r="E22" s="29"/>
      <c r="F22" s="18">
        <f t="shared" si="1"/>
        <v>982.8100000000002</v>
      </c>
    </row>
    <row r="23" spans="1:6" ht="15">
      <c r="A23" s="13">
        <v>42717</v>
      </c>
      <c r="B23" s="13" t="s">
        <v>63</v>
      </c>
      <c r="C23" s="26" t="s">
        <v>257</v>
      </c>
      <c r="D23" s="10">
        <v>168.60000000000002</v>
      </c>
      <c r="E23" s="29"/>
      <c r="F23" s="18">
        <f t="shared" si="1"/>
        <v>814.2100000000002</v>
      </c>
    </row>
    <row r="24" spans="1:6" ht="15">
      <c r="A24" s="13">
        <v>42719</v>
      </c>
      <c r="B24" s="13" t="s">
        <v>63</v>
      </c>
      <c r="C24" s="26" t="s">
        <v>258</v>
      </c>
      <c r="D24" s="10">
        <v>60</v>
      </c>
      <c r="E24" s="29"/>
      <c r="F24" s="18">
        <f t="shared" si="1"/>
        <v>754.2100000000002</v>
      </c>
    </row>
    <row r="25" spans="1:6" ht="15">
      <c r="A25" s="43"/>
      <c r="B25" s="43"/>
      <c r="C25" s="44"/>
      <c r="D25" s="45"/>
      <c r="E25" s="45"/>
      <c r="F25" s="46"/>
    </row>
    <row r="26" spans="1:6" ht="17.25">
      <c r="A26" s="14"/>
      <c r="B26" s="14"/>
      <c r="C26" s="35" t="s">
        <v>15</v>
      </c>
      <c r="D26" s="36">
        <f>SUM(D7:D24)</f>
        <v>1580.7999999999997</v>
      </c>
      <c r="E26" s="36">
        <f>SUM(E7:E24)</f>
        <v>2335.0099999999998</v>
      </c>
      <c r="F26" s="18">
        <f>E26-D26</f>
        <v>754.21</v>
      </c>
    </row>
    <row r="27" spans="1:6" ht="15">
      <c r="A27" s="14"/>
      <c r="B27" s="14"/>
      <c r="C27" s="14"/>
      <c r="D27" s="14"/>
      <c r="E27" s="14"/>
      <c r="F27" s="14"/>
    </row>
    <row r="28" spans="1:6" ht="15">
      <c r="A28" s="14"/>
      <c r="B28" s="14"/>
      <c r="C28" s="14"/>
      <c r="D28" s="14"/>
      <c r="E28" s="14"/>
      <c r="F28" s="14"/>
    </row>
    <row r="29" spans="1:6" ht="15">
      <c r="A29" s="14"/>
      <c r="B29" s="14"/>
      <c r="C29" s="14"/>
      <c r="D29" s="14"/>
      <c r="E29" s="14"/>
      <c r="F29" s="14"/>
    </row>
    <row r="30" spans="1:6" ht="15">
      <c r="A30" s="14"/>
      <c r="B30" s="14"/>
      <c r="C30" s="14"/>
      <c r="D30" s="14"/>
      <c r="E30" s="14"/>
      <c r="F30" s="14"/>
    </row>
    <row r="31" spans="1:6" ht="15">
      <c r="A31" s="14"/>
      <c r="B31" s="14"/>
      <c r="C31" s="14"/>
      <c r="D31" s="14"/>
      <c r="E31" s="14"/>
      <c r="F31" s="14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31">
      <selection activeCell="D50" sqref="D50"/>
    </sheetView>
  </sheetViews>
  <sheetFormatPr defaultColWidth="9.140625" defaultRowHeight="15"/>
  <cols>
    <col min="1" max="1" width="12.28125" style="0" customWidth="1"/>
    <col min="2" max="2" width="12.7109375" style="0" customWidth="1"/>
    <col min="3" max="3" width="69.8515625" style="0" customWidth="1"/>
    <col min="4" max="6" width="13.7109375" style="0" customWidth="1"/>
    <col min="7" max="7" width="0" style="0" hidden="1" customWidth="1"/>
    <col min="8" max="8" width="12.28125" style="0" customWidth="1"/>
    <col min="9" max="9" width="14.421875" style="0" customWidth="1"/>
    <col min="10" max="10" width="64.7109375" style="0" customWidth="1"/>
    <col min="11" max="13" width="13.7109375" style="0" customWidth="1"/>
    <col min="14" max="14" width="12.28125" style="0" customWidth="1"/>
    <col min="15" max="15" width="13.7109375" style="0" customWidth="1"/>
    <col min="16" max="16" width="67.8515625" style="0" customWidth="1"/>
    <col min="17" max="19" width="13.7109375" style="0" customWidth="1"/>
    <col min="20" max="20" width="12.28125" style="0" customWidth="1"/>
    <col min="21" max="21" width="14.421875" style="0" customWidth="1"/>
    <col min="22" max="22" width="64.7109375" style="0" customWidth="1"/>
    <col min="23" max="25" width="13.7109375" style="0" customWidth="1"/>
  </cols>
  <sheetData>
    <row r="1" spans="1:25" ht="17.25">
      <c r="A1" s="111" t="s">
        <v>6</v>
      </c>
      <c r="B1" s="111"/>
      <c r="C1" s="111"/>
      <c r="D1" s="111"/>
      <c r="E1" s="111"/>
      <c r="F1" s="111"/>
      <c r="H1" s="111" t="s">
        <v>6</v>
      </c>
      <c r="I1" s="111"/>
      <c r="J1" s="111"/>
      <c r="K1" s="111"/>
      <c r="L1" s="111"/>
      <c r="M1" s="111"/>
      <c r="N1" s="111" t="s">
        <v>6</v>
      </c>
      <c r="O1" s="111"/>
      <c r="P1" s="111"/>
      <c r="Q1" s="111"/>
      <c r="R1" s="111"/>
      <c r="S1" s="111"/>
      <c r="T1" s="111" t="s">
        <v>6</v>
      </c>
      <c r="U1" s="111"/>
      <c r="V1" s="111"/>
      <c r="W1" s="111"/>
      <c r="X1" s="111"/>
      <c r="Y1" s="111"/>
    </row>
    <row r="2" spans="1:25" ht="15">
      <c r="A2" s="112" t="s">
        <v>7</v>
      </c>
      <c r="B2" s="113"/>
      <c r="C2" s="113"/>
      <c r="D2" s="113"/>
      <c r="E2" s="113"/>
      <c r="F2" s="114"/>
      <c r="H2" s="112" t="s">
        <v>7</v>
      </c>
      <c r="I2" s="113"/>
      <c r="J2" s="113"/>
      <c r="K2" s="113"/>
      <c r="L2" s="113"/>
      <c r="M2" s="114"/>
      <c r="N2" s="112" t="s">
        <v>7</v>
      </c>
      <c r="O2" s="113"/>
      <c r="P2" s="113"/>
      <c r="Q2" s="113"/>
      <c r="R2" s="113"/>
      <c r="S2" s="114"/>
      <c r="T2" s="112" t="s">
        <v>7</v>
      </c>
      <c r="U2" s="113"/>
      <c r="V2" s="113"/>
      <c r="W2" s="113"/>
      <c r="X2" s="113"/>
      <c r="Y2" s="114"/>
    </row>
    <row r="3" spans="1:25" ht="15">
      <c r="A3" s="115" t="s">
        <v>0</v>
      </c>
      <c r="B3" s="116"/>
      <c r="C3" s="116"/>
      <c r="D3" s="116"/>
      <c r="E3" s="116"/>
      <c r="F3" s="117"/>
      <c r="H3" s="115" t="s">
        <v>0</v>
      </c>
      <c r="I3" s="116"/>
      <c r="J3" s="116"/>
      <c r="K3" s="116"/>
      <c r="L3" s="116"/>
      <c r="M3" s="117"/>
      <c r="N3" s="115" t="s">
        <v>0</v>
      </c>
      <c r="O3" s="116"/>
      <c r="P3" s="116"/>
      <c r="Q3" s="116"/>
      <c r="R3" s="116"/>
      <c r="S3" s="117"/>
      <c r="T3" s="115" t="s">
        <v>0</v>
      </c>
      <c r="U3" s="116"/>
      <c r="V3" s="116"/>
      <c r="W3" s="116"/>
      <c r="X3" s="116"/>
      <c r="Y3" s="117"/>
    </row>
    <row r="4" spans="1:25" ht="15">
      <c r="A4" s="118" t="s">
        <v>14</v>
      </c>
      <c r="B4" s="119"/>
      <c r="C4" s="119"/>
      <c r="D4" s="119"/>
      <c r="E4" s="119"/>
      <c r="F4" s="120"/>
      <c r="H4" s="121" t="s">
        <v>214</v>
      </c>
      <c r="I4" s="122"/>
      <c r="J4" s="122"/>
      <c r="K4" s="122"/>
      <c r="L4" s="122"/>
      <c r="M4" s="123"/>
      <c r="N4" s="121" t="s">
        <v>130</v>
      </c>
      <c r="O4" s="122"/>
      <c r="P4" s="122"/>
      <c r="Q4" s="122"/>
      <c r="R4" s="122"/>
      <c r="S4" s="123"/>
      <c r="T4" s="121" t="s">
        <v>212</v>
      </c>
      <c r="U4" s="122"/>
      <c r="V4" s="122"/>
      <c r="W4" s="122"/>
      <c r="X4" s="122"/>
      <c r="Y4" s="123"/>
    </row>
    <row r="5" spans="1:25" ht="15">
      <c r="A5" s="108" t="s">
        <v>29</v>
      </c>
      <c r="B5" s="109"/>
      <c r="C5" s="109"/>
      <c r="D5" s="109"/>
      <c r="E5" s="109"/>
      <c r="F5" s="110"/>
      <c r="H5" s="108" t="s">
        <v>29</v>
      </c>
      <c r="I5" s="109"/>
      <c r="J5" s="109"/>
      <c r="K5" s="109"/>
      <c r="L5" s="109"/>
      <c r="M5" s="110"/>
      <c r="N5" s="108" t="s">
        <v>29</v>
      </c>
      <c r="O5" s="109"/>
      <c r="P5" s="109"/>
      <c r="Q5" s="109"/>
      <c r="R5" s="109"/>
      <c r="S5" s="110"/>
      <c r="T5" s="108" t="s">
        <v>29</v>
      </c>
      <c r="U5" s="109"/>
      <c r="V5" s="109"/>
      <c r="W5" s="109"/>
      <c r="X5" s="109"/>
      <c r="Y5" s="110"/>
    </row>
    <row r="6" spans="1:25" ht="25.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  <c r="H6" s="15" t="s">
        <v>1</v>
      </c>
      <c r="I6" s="15" t="s">
        <v>27</v>
      </c>
      <c r="J6" s="15" t="s">
        <v>2</v>
      </c>
      <c r="K6" s="15" t="s">
        <v>3</v>
      </c>
      <c r="L6" s="15" t="s">
        <v>4</v>
      </c>
      <c r="M6" s="15" t="s">
        <v>5</v>
      </c>
      <c r="N6" s="15" t="s">
        <v>1</v>
      </c>
      <c r="O6" s="15" t="s">
        <v>27</v>
      </c>
      <c r="P6" s="15" t="s">
        <v>2</v>
      </c>
      <c r="Q6" s="15" t="s">
        <v>3</v>
      </c>
      <c r="R6" s="15" t="s">
        <v>4</v>
      </c>
      <c r="S6" s="15" t="s">
        <v>5</v>
      </c>
      <c r="T6" s="15" t="s">
        <v>1</v>
      </c>
      <c r="U6" s="15" t="s">
        <v>27</v>
      </c>
      <c r="V6" s="15" t="s">
        <v>2</v>
      </c>
      <c r="W6" s="15" t="s">
        <v>3</v>
      </c>
      <c r="X6" s="15" t="s">
        <v>4</v>
      </c>
      <c r="Y6" s="15" t="s">
        <v>5</v>
      </c>
    </row>
    <row r="7" spans="1:25" ht="30">
      <c r="A7" s="30">
        <v>42459</v>
      </c>
      <c r="B7" s="13"/>
      <c r="C7" s="56" t="s">
        <v>58</v>
      </c>
      <c r="D7" s="17"/>
      <c r="E7" s="17">
        <v>2339.19</v>
      </c>
      <c r="F7" s="18">
        <f>E7-D7</f>
        <v>2339.19</v>
      </c>
      <c r="H7" s="30">
        <v>42607</v>
      </c>
      <c r="I7" s="13" t="s">
        <v>138</v>
      </c>
      <c r="J7" s="56" t="s">
        <v>129</v>
      </c>
      <c r="K7" s="21"/>
      <c r="L7" s="21">
        <v>2150</v>
      </c>
      <c r="M7" s="18">
        <f>L7-K7</f>
        <v>2150</v>
      </c>
      <c r="N7" s="30">
        <v>42607</v>
      </c>
      <c r="O7" s="13" t="s">
        <v>140</v>
      </c>
      <c r="P7" s="56" t="s">
        <v>131</v>
      </c>
      <c r="Q7" s="21"/>
      <c r="R7" s="21">
        <v>1840</v>
      </c>
      <c r="S7" s="18">
        <f>R7-Q7</f>
        <v>1840</v>
      </c>
      <c r="T7" s="30">
        <v>42667</v>
      </c>
      <c r="U7" s="13" t="s">
        <v>238</v>
      </c>
      <c r="V7" s="56" t="s">
        <v>213</v>
      </c>
      <c r="W7" s="21"/>
      <c r="X7" s="21">
        <v>330.06</v>
      </c>
      <c r="Y7" s="18">
        <f>X7-W7</f>
        <v>330.06</v>
      </c>
    </row>
    <row r="8" spans="1:25" ht="25.5" customHeight="1">
      <c r="A8" s="13">
        <v>42426</v>
      </c>
      <c r="B8" s="13" t="s">
        <v>35</v>
      </c>
      <c r="C8" s="54" t="s">
        <v>36</v>
      </c>
      <c r="D8" s="17">
        <v>92.04</v>
      </c>
      <c r="E8" s="17"/>
      <c r="F8" s="18">
        <f>F7-D8+E8</f>
        <v>2247.15</v>
      </c>
      <c r="H8" s="13">
        <v>42618</v>
      </c>
      <c r="I8" s="13" t="s">
        <v>138</v>
      </c>
      <c r="J8" s="56" t="s">
        <v>139</v>
      </c>
      <c r="K8" s="21">
        <v>1602</v>
      </c>
      <c r="L8" s="17"/>
      <c r="M8" s="18">
        <f>M7-K8+L8</f>
        <v>548</v>
      </c>
      <c r="N8" s="13">
        <v>42599</v>
      </c>
      <c r="O8" s="13" t="s">
        <v>43</v>
      </c>
      <c r="P8" s="61" t="s">
        <v>117</v>
      </c>
      <c r="Q8" s="27">
        <v>718.98</v>
      </c>
      <c r="R8" s="17"/>
      <c r="S8" s="18">
        <f>S7-Q8+R8</f>
        <v>1121.02</v>
      </c>
      <c r="T8" s="13">
        <v>42674</v>
      </c>
      <c r="U8" s="13" t="s">
        <v>238</v>
      </c>
      <c r="V8" s="56" t="s">
        <v>239</v>
      </c>
      <c r="W8" s="21">
        <f>165.03*2</f>
        <v>330.06</v>
      </c>
      <c r="X8" s="17"/>
      <c r="Y8" s="18">
        <f>Y7-W8+X8</f>
        <v>0</v>
      </c>
    </row>
    <row r="9" spans="1:25" ht="30">
      <c r="A9" s="13">
        <v>42426</v>
      </c>
      <c r="B9" s="13" t="s">
        <v>37</v>
      </c>
      <c r="C9" s="56" t="s">
        <v>38</v>
      </c>
      <c r="D9" s="27">
        <v>185.73</v>
      </c>
      <c r="E9" s="57"/>
      <c r="F9" s="18">
        <f aca="true" t="shared" si="0" ref="F9:F57">F8-D9+E9</f>
        <v>2061.42</v>
      </c>
      <c r="H9" s="13">
        <v>42621</v>
      </c>
      <c r="I9" s="13" t="s">
        <v>138</v>
      </c>
      <c r="J9" s="56" t="s">
        <v>163</v>
      </c>
      <c r="K9" s="27">
        <v>290</v>
      </c>
      <c r="L9" s="57"/>
      <c r="M9" s="18">
        <f aca="true" t="shared" si="1" ref="M9:M23">M8-K9+L9</f>
        <v>258</v>
      </c>
      <c r="N9" s="13">
        <v>42599</v>
      </c>
      <c r="O9" s="13" t="s">
        <v>43</v>
      </c>
      <c r="P9" s="61" t="s">
        <v>118</v>
      </c>
      <c r="Q9" s="27">
        <v>717.6</v>
      </c>
      <c r="R9" s="57"/>
      <c r="S9" s="18">
        <f aca="true" t="shared" si="2" ref="S9:S22">S8-Q9+R9</f>
        <v>403.41999999999996</v>
      </c>
      <c r="T9" s="13"/>
      <c r="U9" s="13"/>
      <c r="V9" s="80"/>
      <c r="W9" s="55"/>
      <c r="X9" s="57"/>
      <c r="Y9" s="18">
        <f aca="true" t="shared" si="3" ref="Y9:Y23">Y8-W9+X9</f>
        <v>0</v>
      </c>
    </row>
    <row r="10" spans="1:25" ht="30">
      <c r="A10" s="13">
        <v>42426</v>
      </c>
      <c r="B10" s="13" t="s">
        <v>39</v>
      </c>
      <c r="C10" s="73" t="s">
        <v>40</v>
      </c>
      <c r="D10" s="59">
        <v>145</v>
      </c>
      <c r="E10" s="26"/>
      <c r="F10" s="18">
        <f t="shared" si="0"/>
        <v>1916.42</v>
      </c>
      <c r="H10" s="83">
        <v>42668</v>
      </c>
      <c r="I10" s="83"/>
      <c r="J10" s="69" t="s">
        <v>227</v>
      </c>
      <c r="K10" s="59"/>
      <c r="L10" s="85">
        <v>32</v>
      </c>
      <c r="M10" s="18">
        <f t="shared" si="1"/>
        <v>290</v>
      </c>
      <c r="N10" s="13">
        <v>42599</v>
      </c>
      <c r="O10" s="13" t="s">
        <v>43</v>
      </c>
      <c r="P10" s="61" t="s">
        <v>119</v>
      </c>
      <c r="Q10" s="27">
        <v>401.58</v>
      </c>
      <c r="R10" s="26"/>
      <c r="S10" s="18">
        <f t="shared" si="2"/>
        <v>1.839999999999975</v>
      </c>
      <c r="T10" s="13"/>
      <c r="U10" s="13"/>
      <c r="V10" s="73"/>
      <c r="W10" s="59"/>
      <c r="X10" s="26"/>
      <c r="Y10" s="18">
        <f t="shared" si="3"/>
        <v>0</v>
      </c>
    </row>
    <row r="11" spans="1:25" ht="30">
      <c r="A11" s="22">
        <v>42429</v>
      </c>
      <c r="B11" s="22" t="s">
        <v>43</v>
      </c>
      <c r="C11" s="74" t="s">
        <v>44</v>
      </c>
      <c r="D11" s="59">
        <v>491.28</v>
      </c>
      <c r="E11" s="17"/>
      <c r="F11" s="18">
        <f t="shared" si="0"/>
        <v>1425.14</v>
      </c>
      <c r="H11" s="22">
        <v>42670</v>
      </c>
      <c r="I11" s="22" t="s">
        <v>138</v>
      </c>
      <c r="J11" s="74" t="s">
        <v>237</v>
      </c>
      <c r="K11" s="59">
        <v>145</v>
      </c>
      <c r="L11" s="17"/>
      <c r="M11" s="18">
        <f t="shared" si="1"/>
        <v>145</v>
      </c>
      <c r="N11" s="13">
        <v>42599</v>
      </c>
      <c r="O11" s="13" t="s">
        <v>43</v>
      </c>
      <c r="P11" s="61" t="s">
        <v>170</v>
      </c>
      <c r="Q11" s="27">
        <v>1.84</v>
      </c>
      <c r="R11" s="17"/>
      <c r="S11" s="18">
        <f t="shared" si="2"/>
        <v>-2.5091040356528538E-14</v>
      </c>
      <c r="T11" s="22"/>
      <c r="U11" s="22"/>
      <c r="V11" s="74"/>
      <c r="W11" s="59"/>
      <c r="X11" s="17"/>
      <c r="Y11" s="18">
        <f t="shared" si="3"/>
        <v>0</v>
      </c>
    </row>
    <row r="12" spans="1:25" ht="25.5">
      <c r="A12" s="22">
        <v>42429</v>
      </c>
      <c r="B12" s="22" t="s">
        <v>43</v>
      </c>
      <c r="C12" s="74" t="s">
        <v>45</v>
      </c>
      <c r="D12" s="59">
        <v>391.92</v>
      </c>
      <c r="E12" s="21"/>
      <c r="F12" s="18">
        <f t="shared" si="0"/>
        <v>1033.22</v>
      </c>
      <c r="H12" s="22">
        <v>42677</v>
      </c>
      <c r="I12" s="22" t="s">
        <v>138</v>
      </c>
      <c r="J12" s="74" t="s">
        <v>240</v>
      </c>
      <c r="K12" s="59">
        <v>145</v>
      </c>
      <c r="L12" s="21"/>
      <c r="M12" s="18">
        <f t="shared" si="1"/>
        <v>0</v>
      </c>
      <c r="N12" s="13"/>
      <c r="O12" s="13"/>
      <c r="P12" s="61"/>
      <c r="Q12" s="27"/>
      <c r="R12" s="21"/>
      <c r="S12" s="18">
        <f t="shared" si="2"/>
        <v>-2.5091040356528538E-14</v>
      </c>
      <c r="T12" s="22"/>
      <c r="U12" s="22"/>
      <c r="V12" s="76"/>
      <c r="W12" s="81"/>
      <c r="X12" s="21"/>
      <c r="Y12" s="18">
        <f t="shared" si="3"/>
        <v>0</v>
      </c>
    </row>
    <row r="13" spans="1:25" ht="15">
      <c r="A13" s="13">
        <v>42433</v>
      </c>
      <c r="B13" s="13" t="s">
        <v>37</v>
      </c>
      <c r="C13" s="26" t="s">
        <v>73</v>
      </c>
      <c r="D13" s="27">
        <v>6</v>
      </c>
      <c r="E13" s="18"/>
      <c r="F13" s="18">
        <f t="shared" si="0"/>
        <v>1027.22</v>
      </c>
      <c r="H13" s="13"/>
      <c r="I13" s="13"/>
      <c r="J13" s="26"/>
      <c r="K13" s="27"/>
      <c r="L13" s="18"/>
      <c r="M13" s="18">
        <f t="shared" si="1"/>
        <v>0</v>
      </c>
      <c r="N13" s="13"/>
      <c r="O13" s="13"/>
      <c r="P13" s="61"/>
      <c r="Q13" s="27"/>
      <c r="R13" s="18"/>
      <c r="S13" s="18">
        <f t="shared" si="2"/>
        <v>-2.5091040356528538E-14</v>
      </c>
      <c r="T13" s="13"/>
      <c r="U13" s="13"/>
      <c r="V13" s="26"/>
      <c r="W13" s="27"/>
      <c r="X13" s="18"/>
      <c r="Y13" s="18">
        <f t="shared" si="3"/>
        <v>0</v>
      </c>
    </row>
    <row r="14" spans="1:25" ht="15">
      <c r="A14" s="13">
        <v>42447</v>
      </c>
      <c r="B14" s="13" t="s">
        <v>35</v>
      </c>
      <c r="C14" s="26" t="s">
        <v>47</v>
      </c>
      <c r="D14" s="27">
        <v>166.07</v>
      </c>
      <c r="E14" s="18"/>
      <c r="F14" s="18">
        <f t="shared" si="0"/>
        <v>861.1500000000001</v>
      </c>
      <c r="H14" s="13"/>
      <c r="I14" s="13"/>
      <c r="J14" s="26"/>
      <c r="K14" s="27"/>
      <c r="L14" s="18"/>
      <c r="M14" s="18">
        <f t="shared" si="1"/>
        <v>0</v>
      </c>
      <c r="N14" s="13"/>
      <c r="O14" s="13"/>
      <c r="P14" s="61"/>
      <c r="Q14" s="27"/>
      <c r="R14" s="18"/>
      <c r="S14" s="18">
        <f t="shared" si="2"/>
        <v>-2.5091040356528538E-14</v>
      </c>
      <c r="T14" s="13"/>
      <c r="U14" s="13"/>
      <c r="V14" s="26"/>
      <c r="W14" s="27"/>
      <c r="X14" s="18"/>
      <c r="Y14" s="18">
        <f t="shared" si="3"/>
        <v>0</v>
      </c>
    </row>
    <row r="15" spans="1:25" ht="30">
      <c r="A15" s="24">
        <v>42464</v>
      </c>
      <c r="B15" s="24" t="s">
        <v>39</v>
      </c>
      <c r="C15" s="71" t="s">
        <v>59</v>
      </c>
      <c r="D15" s="27">
        <v>145</v>
      </c>
      <c r="E15" s="21"/>
      <c r="F15" s="18">
        <f t="shared" si="0"/>
        <v>716.1500000000001</v>
      </c>
      <c r="H15" s="24"/>
      <c r="I15" s="24"/>
      <c r="J15" s="71"/>
      <c r="K15" s="27"/>
      <c r="L15" s="21"/>
      <c r="M15" s="18">
        <f t="shared" si="1"/>
        <v>0</v>
      </c>
      <c r="N15" s="13"/>
      <c r="O15" s="13"/>
      <c r="P15" s="61"/>
      <c r="Q15" s="27"/>
      <c r="R15" s="21"/>
      <c r="S15" s="18">
        <f t="shared" si="2"/>
        <v>-2.5091040356528538E-14</v>
      </c>
      <c r="T15" s="24"/>
      <c r="U15" s="24"/>
      <c r="V15" s="71"/>
      <c r="W15" s="27"/>
      <c r="X15" s="21"/>
      <c r="Y15" s="18">
        <f t="shared" si="3"/>
        <v>0</v>
      </c>
    </row>
    <row r="16" spans="1:25" ht="30">
      <c r="A16" s="13">
        <v>42464</v>
      </c>
      <c r="B16" s="13" t="s">
        <v>43</v>
      </c>
      <c r="C16" s="69" t="s">
        <v>60</v>
      </c>
      <c r="D16" s="62">
        <f>138*2</f>
        <v>276</v>
      </c>
      <c r="E16" s="21"/>
      <c r="F16" s="18">
        <f t="shared" si="0"/>
        <v>440.1500000000001</v>
      </c>
      <c r="H16" s="13"/>
      <c r="I16" s="13"/>
      <c r="J16" s="69"/>
      <c r="K16" s="62"/>
      <c r="L16" s="21"/>
      <c r="M16" s="18">
        <f t="shared" si="1"/>
        <v>0</v>
      </c>
      <c r="N16" s="13"/>
      <c r="O16" s="13"/>
      <c r="P16" s="69"/>
      <c r="Q16" s="62"/>
      <c r="R16" s="21"/>
      <c r="S16" s="18">
        <f t="shared" si="2"/>
        <v>-2.5091040356528538E-14</v>
      </c>
      <c r="T16" s="13"/>
      <c r="U16" s="13"/>
      <c r="V16" s="69"/>
      <c r="W16" s="62"/>
      <c r="X16" s="21"/>
      <c r="Y16" s="18">
        <f t="shared" si="3"/>
        <v>0</v>
      </c>
    </row>
    <row r="17" spans="1:25" ht="30">
      <c r="A17" s="13">
        <v>42464</v>
      </c>
      <c r="B17" s="13" t="s">
        <v>43</v>
      </c>
      <c r="C17" s="61" t="s">
        <v>61</v>
      </c>
      <c r="D17" s="27">
        <v>307.74</v>
      </c>
      <c r="E17" s="28"/>
      <c r="F17" s="18">
        <f t="shared" si="0"/>
        <v>132.41000000000008</v>
      </c>
      <c r="H17" s="13"/>
      <c r="I17" s="13"/>
      <c r="J17" s="61"/>
      <c r="K17" s="27"/>
      <c r="L17" s="28"/>
      <c r="M17" s="18">
        <f t="shared" si="1"/>
        <v>0</v>
      </c>
      <c r="N17" s="13"/>
      <c r="O17" s="13"/>
      <c r="P17" s="61"/>
      <c r="Q17" s="27"/>
      <c r="R17" s="28"/>
      <c r="S17" s="18">
        <f t="shared" si="2"/>
        <v>-2.5091040356528538E-14</v>
      </c>
      <c r="T17" s="13"/>
      <c r="U17" s="13"/>
      <c r="V17" s="61"/>
      <c r="W17" s="27"/>
      <c r="X17" s="28"/>
      <c r="Y17" s="18">
        <f t="shared" si="3"/>
        <v>0</v>
      </c>
    </row>
    <row r="18" spans="1:25" ht="30">
      <c r="A18" s="13">
        <v>42478</v>
      </c>
      <c r="B18" s="13" t="s">
        <v>43</v>
      </c>
      <c r="C18" s="61" t="s">
        <v>82</v>
      </c>
      <c r="D18" s="27">
        <f>375.36+350.52</f>
        <v>725.88</v>
      </c>
      <c r="E18" s="28"/>
      <c r="F18" s="18">
        <f t="shared" si="0"/>
        <v>-593.4699999999999</v>
      </c>
      <c r="H18" s="13"/>
      <c r="I18" s="13"/>
      <c r="J18" s="61"/>
      <c r="K18" s="27"/>
      <c r="L18" s="28"/>
      <c r="M18" s="18">
        <f t="shared" si="1"/>
        <v>0</v>
      </c>
      <c r="N18" s="13"/>
      <c r="O18" s="13"/>
      <c r="P18" s="61"/>
      <c r="Q18" s="27"/>
      <c r="R18" s="28"/>
      <c r="S18" s="18">
        <f t="shared" si="2"/>
        <v>-2.5091040356528538E-14</v>
      </c>
      <c r="T18" s="13"/>
      <c r="U18" s="13"/>
      <c r="V18" s="61"/>
      <c r="W18" s="27"/>
      <c r="X18" s="28"/>
      <c r="Y18" s="18">
        <f t="shared" si="3"/>
        <v>0</v>
      </c>
    </row>
    <row r="19" spans="1:25" ht="15">
      <c r="A19" s="13">
        <v>42486</v>
      </c>
      <c r="B19" s="67" t="s">
        <v>37</v>
      </c>
      <c r="C19" s="61" t="s">
        <v>67</v>
      </c>
      <c r="D19" s="27">
        <v>40.35</v>
      </c>
      <c r="E19" s="28"/>
      <c r="F19" s="18">
        <f t="shared" si="0"/>
        <v>-633.8199999999999</v>
      </c>
      <c r="H19" s="13"/>
      <c r="I19" s="67"/>
      <c r="J19" s="61"/>
      <c r="K19" s="27"/>
      <c r="L19" s="28"/>
      <c r="M19" s="18">
        <f t="shared" si="1"/>
        <v>0</v>
      </c>
      <c r="N19" s="13"/>
      <c r="O19" s="67"/>
      <c r="P19" s="61"/>
      <c r="Q19" s="27"/>
      <c r="R19" s="28"/>
      <c r="S19" s="18">
        <f t="shared" si="2"/>
        <v>-2.5091040356528538E-14</v>
      </c>
      <c r="T19" s="13"/>
      <c r="U19" s="67"/>
      <c r="V19" s="61"/>
      <c r="W19" s="27"/>
      <c r="X19" s="28"/>
      <c r="Y19" s="18">
        <f t="shared" si="3"/>
        <v>0</v>
      </c>
    </row>
    <row r="20" spans="1:25" ht="15">
      <c r="A20" s="13">
        <v>42486</v>
      </c>
      <c r="B20" s="13" t="s">
        <v>35</v>
      </c>
      <c r="C20" s="34" t="s">
        <v>68</v>
      </c>
      <c r="D20" s="27">
        <v>161.92</v>
      </c>
      <c r="E20" s="28"/>
      <c r="F20" s="18">
        <f t="shared" si="0"/>
        <v>-795.7399999999999</v>
      </c>
      <c r="H20" s="13"/>
      <c r="I20" s="13"/>
      <c r="J20" s="34"/>
      <c r="K20" s="27"/>
      <c r="L20" s="28"/>
      <c r="M20" s="18">
        <f t="shared" si="1"/>
        <v>0</v>
      </c>
      <c r="N20" s="13"/>
      <c r="O20" s="13"/>
      <c r="P20" s="34"/>
      <c r="Q20" s="27"/>
      <c r="R20" s="28"/>
      <c r="S20" s="18">
        <f t="shared" si="2"/>
        <v>-2.5091040356528538E-14</v>
      </c>
      <c r="T20" s="13"/>
      <c r="U20" s="13"/>
      <c r="V20" s="34"/>
      <c r="W20" s="27"/>
      <c r="X20" s="28"/>
      <c r="Y20" s="18">
        <f t="shared" si="3"/>
        <v>0</v>
      </c>
    </row>
    <row r="21" spans="1:25" ht="15">
      <c r="A21" s="13">
        <v>42487</v>
      </c>
      <c r="B21" s="13" t="s">
        <v>70</v>
      </c>
      <c r="C21" s="26" t="s">
        <v>72</v>
      </c>
      <c r="D21" s="27"/>
      <c r="E21" s="28">
        <v>3630</v>
      </c>
      <c r="F21" s="18">
        <f t="shared" si="0"/>
        <v>2834.26</v>
      </c>
      <c r="H21" s="13"/>
      <c r="I21" s="13"/>
      <c r="J21" s="26"/>
      <c r="K21" s="27"/>
      <c r="L21" s="28"/>
      <c r="M21" s="18">
        <f t="shared" si="1"/>
        <v>0</v>
      </c>
      <c r="N21" s="13"/>
      <c r="O21" s="13"/>
      <c r="P21" s="26"/>
      <c r="Q21" s="27"/>
      <c r="R21" s="28"/>
      <c r="S21" s="18">
        <f t="shared" si="2"/>
        <v>-2.5091040356528538E-14</v>
      </c>
      <c r="T21" s="13"/>
      <c r="U21" s="13"/>
      <c r="V21" s="26"/>
      <c r="W21" s="27"/>
      <c r="X21" s="28"/>
      <c r="Y21" s="18">
        <f t="shared" si="3"/>
        <v>0</v>
      </c>
    </row>
    <row r="22" spans="1:25" ht="15">
      <c r="A22" s="13">
        <v>42503</v>
      </c>
      <c r="B22" s="13" t="s">
        <v>43</v>
      </c>
      <c r="C22" s="61" t="s">
        <v>78</v>
      </c>
      <c r="D22" s="27">
        <v>256.68</v>
      </c>
      <c r="E22" s="28"/>
      <c r="F22" s="18">
        <f t="shared" si="0"/>
        <v>2577.5800000000004</v>
      </c>
      <c r="H22" s="13"/>
      <c r="I22" s="13"/>
      <c r="J22" s="61"/>
      <c r="K22" s="27"/>
      <c r="L22" s="28"/>
      <c r="M22" s="18">
        <f t="shared" si="1"/>
        <v>0</v>
      </c>
      <c r="N22" s="13"/>
      <c r="O22" s="13"/>
      <c r="P22" s="61"/>
      <c r="Q22" s="27"/>
      <c r="R22" s="28"/>
      <c r="S22" s="18">
        <f t="shared" si="2"/>
        <v>-2.5091040356528538E-14</v>
      </c>
      <c r="T22" s="13"/>
      <c r="U22" s="13"/>
      <c r="V22" s="61"/>
      <c r="W22" s="27"/>
      <c r="X22" s="28"/>
      <c r="Y22" s="18">
        <f t="shared" si="3"/>
        <v>0</v>
      </c>
    </row>
    <row r="23" spans="1:25" ht="15">
      <c r="A23" s="13">
        <v>42503</v>
      </c>
      <c r="B23" s="13" t="s">
        <v>43</v>
      </c>
      <c r="C23" s="61" t="s">
        <v>79</v>
      </c>
      <c r="D23" s="27">
        <v>299.46</v>
      </c>
      <c r="E23" s="28"/>
      <c r="F23" s="18">
        <f t="shared" si="0"/>
        <v>2278.1200000000003</v>
      </c>
      <c r="H23" s="13"/>
      <c r="I23" s="13"/>
      <c r="J23" s="61"/>
      <c r="K23" s="27"/>
      <c r="L23" s="28"/>
      <c r="M23" s="18">
        <f t="shared" si="1"/>
        <v>0</v>
      </c>
      <c r="N23" s="13"/>
      <c r="O23" s="13"/>
      <c r="P23" s="61"/>
      <c r="Q23" s="27"/>
      <c r="R23" s="28"/>
      <c r="S23" s="18"/>
      <c r="T23" s="13"/>
      <c r="U23" s="13"/>
      <c r="V23" s="61"/>
      <c r="W23" s="27"/>
      <c r="X23" s="28"/>
      <c r="Y23" s="18">
        <f t="shared" si="3"/>
        <v>0</v>
      </c>
    </row>
    <row r="24" spans="1:25" ht="15">
      <c r="A24" s="13">
        <v>42503</v>
      </c>
      <c r="B24" s="13" t="s">
        <v>43</v>
      </c>
      <c r="C24" s="61" t="s">
        <v>80</v>
      </c>
      <c r="D24" s="27">
        <v>291.18</v>
      </c>
      <c r="E24" s="28"/>
      <c r="F24" s="18">
        <f t="shared" si="0"/>
        <v>1986.9400000000003</v>
      </c>
      <c r="H24" s="43"/>
      <c r="I24" s="43"/>
      <c r="J24" s="44"/>
      <c r="K24" s="45"/>
      <c r="L24" s="45"/>
      <c r="M24" s="46"/>
      <c r="N24" s="13"/>
      <c r="O24" s="13"/>
      <c r="P24" s="61"/>
      <c r="Q24" s="27"/>
      <c r="R24" s="28"/>
      <c r="S24" s="18">
        <f>S22-Q24+R24</f>
        <v>-2.5091040356528538E-14</v>
      </c>
      <c r="T24" s="43"/>
      <c r="U24" s="43"/>
      <c r="V24" s="44"/>
      <c r="W24" s="45"/>
      <c r="X24" s="45"/>
      <c r="Y24" s="46"/>
    </row>
    <row r="25" spans="1:25" ht="30.75">
      <c r="A25" s="13">
        <v>42503</v>
      </c>
      <c r="B25" s="13" t="s">
        <v>43</v>
      </c>
      <c r="C25" s="61" t="s">
        <v>81</v>
      </c>
      <c r="D25" s="27">
        <v>317.4</v>
      </c>
      <c r="E25" s="28"/>
      <c r="F25" s="18">
        <f t="shared" si="0"/>
        <v>1669.5400000000004</v>
      </c>
      <c r="H25" s="14"/>
      <c r="I25" s="14"/>
      <c r="J25" s="35" t="s">
        <v>15</v>
      </c>
      <c r="K25" s="36">
        <f>SUM(K7:K23)</f>
        <v>2182</v>
      </c>
      <c r="L25" s="36">
        <f>SUM(L7:L23)</f>
        <v>2182</v>
      </c>
      <c r="M25" s="18">
        <f>L25-K25</f>
        <v>0</v>
      </c>
      <c r="N25" s="43"/>
      <c r="O25" s="43"/>
      <c r="P25" s="44"/>
      <c r="Q25" s="45"/>
      <c r="R25" s="45"/>
      <c r="S25" s="46"/>
      <c r="T25" s="14"/>
      <c r="U25" s="14"/>
      <c r="V25" s="35" t="s">
        <v>15</v>
      </c>
      <c r="W25" s="36">
        <f>SUM(W7:W23)</f>
        <v>330.06</v>
      </c>
      <c r="X25" s="36">
        <f>SUM(X7:X23)</f>
        <v>330.06</v>
      </c>
      <c r="Y25" s="18">
        <f>X25-W25</f>
        <v>0</v>
      </c>
    </row>
    <row r="26" spans="1:20" ht="17.25">
      <c r="A26" s="13">
        <v>42509</v>
      </c>
      <c r="B26" s="13" t="s">
        <v>35</v>
      </c>
      <c r="C26" s="26" t="s">
        <v>86</v>
      </c>
      <c r="D26" s="27">
        <v>113.75</v>
      </c>
      <c r="E26" s="28"/>
      <c r="F26" s="18">
        <f t="shared" si="0"/>
        <v>1555.7900000000004</v>
      </c>
      <c r="H26" s="72" t="s">
        <v>88</v>
      </c>
      <c r="N26" s="14"/>
      <c r="O26" s="14"/>
      <c r="P26" s="35" t="s">
        <v>15</v>
      </c>
      <c r="Q26" s="36">
        <f>SUM(Q7:Q24)</f>
        <v>1839.9999999999998</v>
      </c>
      <c r="R26" s="36">
        <f>SUM(R7:R24)</f>
        <v>1840</v>
      </c>
      <c r="S26" s="18">
        <f>R26-Q26</f>
        <v>0</v>
      </c>
      <c r="T26" s="72" t="s">
        <v>88</v>
      </c>
    </row>
    <row r="27" spans="1:14" ht="30">
      <c r="A27" s="13">
        <v>42513</v>
      </c>
      <c r="B27" s="13" t="s">
        <v>43</v>
      </c>
      <c r="C27" s="61" t="s">
        <v>114</v>
      </c>
      <c r="D27" s="27">
        <v>330</v>
      </c>
      <c r="E27" s="79">
        <v>330</v>
      </c>
      <c r="F27" s="18">
        <f t="shared" si="0"/>
        <v>1555.7900000000004</v>
      </c>
      <c r="N27" s="72" t="s">
        <v>88</v>
      </c>
    </row>
    <row r="28" spans="1:6" ht="30">
      <c r="A28" s="13">
        <v>42513</v>
      </c>
      <c r="B28" s="13" t="s">
        <v>43</v>
      </c>
      <c r="C28" s="61" t="s">
        <v>115</v>
      </c>
      <c r="D28" s="27">
        <v>330</v>
      </c>
      <c r="E28" s="79">
        <v>330</v>
      </c>
      <c r="F28" s="18">
        <f t="shared" si="0"/>
        <v>1555.7900000000004</v>
      </c>
    </row>
    <row r="29" spans="1:6" ht="15">
      <c r="A29" s="13">
        <v>42514</v>
      </c>
      <c r="B29" s="13" t="s">
        <v>37</v>
      </c>
      <c r="C29" s="61" t="s">
        <v>95</v>
      </c>
      <c r="D29" s="27">
        <v>43.94</v>
      </c>
      <c r="E29" s="77"/>
      <c r="F29" s="18">
        <f t="shared" si="0"/>
        <v>1511.8500000000004</v>
      </c>
    </row>
    <row r="30" spans="1:6" ht="15">
      <c r="A30" s="13">
        <v>42536</v>
      </c>
      <c r="B30" s="13" t="s">
        <v>105</v>
      </c>
      <c r="C30" s="69" t="s">
        <v>106</v>
      </c>
      <c r="D30" s="55">
        <v>180</v>
      </c>
      <c r="E30" s="77"/>
      <c r="F30" s="18">
        <f t="shared" si="0"/>
        <v>1331.8500000000004</v>
      </c>
    </row>
    <row r="31" spans="1:6" ht="15">
      <c r="A31" s="13">
        <v>42538</v>
      </c>
      <c r="B31" s="13" t="s">
        <v>37</v>
      </c>
      <c r="C31" s="61" t="s">
        <v>108</v>
      </c>
      <c r="D31" s="27">
        <v>18.59</v>
      </c>
      <c r="E31" s="77"/>
      <c r="F31" s="18">
        <f t="shared" si="0"/>
        <v>1313.2600000000004</v>
      </c>
    </row>
    <row r="32" spans="1:6" ht="15">
      <c r="A32" s="13">
        <v>42544</v>
      </c>
      <c r="B32" s="13" t="s">
        <v>35</v>
      </c>
      <c r="C32" s="26" t="s">
        <v>109</v>
      </c>
      <c r="D32" s="27">
        <v>90.18</v>
      </c>
      <c r="E32" s="77"/>
      <c r="F32" s="18">
        <f t="shared" si="0"/>
        <v>1223.0800000000004</v>
      </c>
    </row>
    <row r="33" spans="1:6" ht="15">
      <c r="A33" s="13">
        <v>42583</v>
      </c>
      <c r="B33" s="13" t="s">
        <v>35</v>
      </c>
      <c r="C33" s="26" t="s">
        <v>112</v>
      </c>
      <c r="D33" s="27">
        <v>89.8</v>
      </c>
      <c r="E33" s="77"/>
      <c r="F33" s="18">
        <f t="shared" si="0"/>
        <v>1133.2800000000004</v>
      </c>
    </row>
    <row r="34" spans="1:6" ht="15">
      <c r="A34" s="13">
        <v>42599</v>
      </c>
      <c r="B34" s="13" t="s">
        <v>43</v>
      </c>
      <c r="C34" s="61" t="s">
        <v>120</v>
      </c>
      <c r="D34" s="27">
        <v>402.5</v>
      </c>
      <c r="E34" s="77"/>
      <c r="F34" s="18">
        <f t="shared" si="0"/>
        <v>730.7800000000004</v>
      </c>
    </row>
    <row r="35" spans="1:6" ht="15">
      <c r="A35" s="13">
        <v>42606</v>
      </c>
      <c r="B35" s="13" t="s">
        <v>39</v>
      </c>
      <c r="C35" s="61" t="s">
        <v>123</v>
      </c>
      <c r="D35" s="27">
        <v>145</v>
      </c>
      <c r="E35" s="77"/>
      <c r="F35" s="18">
        <f t="shared" si="0"/>
        <v>585.7800000000004</v>
      </c>
    </row>
    <row r="36" spans="1:6" ht="30">
      <c r="A36" s="13">
        <v>42606</v>
      </c>
      <c r="B36" s="13" t="s">
        <v>127</v>
      </c>
      <c r="C36" s="61" t="s">
        <v>128</v>
      </c>
      <c r="D36" s="27"/>
      <c r="E36" s="79">
        <v>1700</v>
      </c>
      <c r="F36" s="18">
        <f t="shared" si="0"/>
        <v>2285.7800000000007</v>
      </c>
    </row>
    <row r="37" spans="1:6" ht="15">
      <c r="A37" s="13">
        <v>42608</v>
      </c>
      <c r="B37" s="13" t="s">
        <v>35</v>
      </c>
      <c r="C37" s="26" t="s">
        <v>137</v>
      </c>
      <c r="D37" s="27">
        <v>68.86</v>
      </c>
      <c r="E37" s="79"/>
      <c r="F37" s="18">
        <f t="shared" si="0"/>
        <v>2216.9200000000005</v>
      </c>
    </row>
    <row r="38" spans="1:6" ht="15">
      <c r="A38" s="13">
        <v>42629</v>
      </c>
      <c r="B38" s="13" t="s">
        <v>35</v>
      </c>
      <c r="C38" s="26" t="s">
        <v>169</v>
      </c>
      <c r="D38" s="27">
        <v>140.61</v>
      </c>
      <c r="E38" s="79"/>
      <c r="F38" s="18">
        <f t="shared" si="0"/>
        <v>2076.3100000000004</v>
      </c>
    </row>
    <row r="39" spans="1:6" ht="26.25">
      <c r="A39" s="13">
        <v>42608</v>
      </c>
      <c r="B39" s="13" t="s">
        <v>132</v>
      </c>
      <c r="C39" s="56" t="s">
        <v>133</v>
      </c>
      <c r="D39" s="21">
        <v>350</v>
      </c>
      <c r="E39" s="79">
        <v>350</v>
      </c>
      <c r="F39" s="18">
        <f t="shared" si="0"/>
        <v>2076.3100000000004</v>
      </c>
    </row>
    <row r="40" spans="1:6" ht="26.25">
      <c r="A40" s="13">
        <v>42608</v>
      </c>
      <c r="B40" s="13" t="s">
        <v>134</v>
      </c>
      <c r="C40" s="56" t="s">
        <v>135</v>
      </c>
      <c r="D40" s="27">
        <v>350</v>
      </c>
      <c r="E40" s="79">
        <v>350</v>
      </c>
      <c r="F40" s="18">
        <f t="shared" si="0"/>
        <v>2076.3100000000004</v>
      </c>
    </row>
    <row r="41" spans="1:6" ht="26.25">
      <c r="A41" s="13">
        <v>42621</v>
      </c>
      <c r="B41" s="13" t="s">
        <v>159</v>
      </c>
      <c r="C41" s="73" t="s">
        <v>160</v>
      </c>
      <c r="D41" s="59">
        <v>350</v>
      </c>
      <c r="E41" s="79">
        <v>350</v>
      </c>
      <c r="F41" s="18">
        <f t="shared" si="0"/>
        <v>2076.3100000000004</v>
      </c>
    </row>
    <row r="42" spans="1:6" ht="26.25">
      <c r="A42" s="22">
        <v>42621</v>
      </c>
      <c r="B42" s="22" t="s">
        <v>161</v>
      </c>
      <c r="C42" s="73" t="s">
        <v>162</v>
      </c>
      <c r="D42" s="58">
        <v>350</v>
      </c>
      <c r="E42" s="79">
        <v>350</v>
      </c>
      <c r="F42" s="18">
        <f t="shared" si="0"/>
        <v>2076.3100000000004</v>
      </c>
    </row>
    <row r="43" spans="1:6" ht="15">
      <c r="A43" s="13">
        <v>42667</v>
      </c>
      <c r="B43" s="13" t="s">
        <v>35</v>
      </c>
      <c r="C43" s="56" t="s">
        <v>208</v>
      </c>
      <c r="D43" s="27">
        <v>186.39</v>
      </c>
      <c r="E43" s="79"/>
      <c r="F43" s="18">
        <f t="shared" si="0"/>
        <v>1889.9200000000005</v>
      </c>
    </row>
    <row r="44" spans="1:6" ht="15">
      <c r="A44" s="67">
        <v>42668</v>
      </c>
      <c r="B44" s="67" t="s">
        <v>216</v>
      </c>
      <c r="C44" s="73" t="s">
        <v>217</v>
      </c>
      <c r="D44" s="59">
        <v>940</v>
      </c>
      <c r="E44" s="79"/>
      <c r="F44" s="18">
        <f t="shared" si="0"/>
        <v>949.9200000000005</v>
      </c>
    </row>
    <row r="45" spans="1:6" ht="15">
      <c r="A45" s="19">
        <v>42698</v>
      </c>
      <c r="B45" s="19" t="s">
        <v>35</v>
      </c>
      <c r="C45" s="73" t="s">
        <v>243</v>
      </c>
      <c r="D45" s="58">
        <v>140.12</v>
      </c>
      <c r="E45" s="79"/>
      <c r="F45" s="18">
        <f t="shared" si="0"/>
        <v>809.8000000000005</v>
      </c>
    </row>
    <row r="46" spans="1:6" ht="15">
      <c r="A46" s="13">
        <v>42725</v>
      </c>
      <c r="B46" s="13" t="s">
        <v>35</v>
      </c>
      <c r="C46" s="26" t="s">
        <v>262</v>
      </c>
      <c r="D46" s="27">
        <v>205.74</v>
      </c>
      <c r="E46" s="79"/>
      <c r="F46" s="18">
        <f t="shared" si="0"/>
        <v>604.0600000000005</v>
      </c>
    </row>
    <row r="47" spans="1:6" ht="15">
      <c r="A47" s="13">
        <v>42393</v>
      </c>
      <c r="B47" s="13" t="s">
        <v>35</v>
      </c>
      <c r="C47" s="26" t="s">
        <v>265</v>
      </c>
      <c r="D47" s="27">
        <v>98.05</v>
      </c>
      <c r="E47" s="79"/>
      <c r="F47" s="18">
        <f t="shared" si="0"/>
        <v>506.0100000000005</v>
      </c>
    </row>
    <row r="48" spans="1:6" ht="15">
      <c r="A48" s="13">
        <v>42735</v>
      </c>
      <c r="B48" s="13" t="s">
        <v>270</v>
      </c>
      <c r="C48" s="26" t="s">
        <v>271</v>
      </c>
      <c r="D48" s="27">
        <v>484.82</v>
      </c>
      <c r="E48" s="79"/>
      <c r="F48" s="18">
        <f t="shared" si="0"/>
        <v>21.19000000000051</v>
      </c>
    </row>
    <row r="49" spans="1:6" ht="15">
      <c r="A49" s="13">
        <v>42735</v>
      </c>
      <c r="B49" s="13" t="s">
        <v>273</v>
      </c>
      <c r="C49" s="26" t="s">
        <v>274</v>
      </c>
      <c r="D49" s="27">
        <v>21.19</v>
      </c>
      <c r="E49" s="79"/>
      <c r="F49" s="18">
        <f t="shared" si="0"/>
        <v>5.080380560684716E-13</v>
      </c>
    </row>
    <row r="50" spans="1:6" ht="13.5" customHeight="1">
      <c r="A50" s="13"/>
      <c r="B50" s="13"/>
      <c r="C50" s="26"/>
      <c r="D50" s="27"/>
      <c r="E50" s="79"/>
      <c r="F50" s="18">
        <f t="shared" si="0"/>
        <v>5.080380560684716E-13</v>
      </c>
    </row>
    <row r="51" spans="1:6" ht="15" hidden="1">
      <c r="A51" s="13"/>
      <c r="B51" s="13"/>
      <c r="C51" s="26"/>
      <c r="D51" s="27"/>
      <c r="E51" s="79"/>
      <c r="F51" s="18">
        <f t="shared" si="0"/>
        <v>5.080380560684716E-13</v>
      </c>
    </row>
    <row r="52" spans="1:6" ht="15" hidden="1">
      <c r="A52" s="13"/>
      <c r="B52" s="13"/>
      <c r="C52" s="26"/>
      <c r="D52" s="27"/>
      <c r="E52" s="79"/>
      <c r="F52" s="18">
        <f t="shared" si="0"/>
        <v>5.080380560684716E-13</v>
      </c>
    </row>
    <row r="53" spans="1:6" ht="15" hidden="1">
      <c r="A53" s="13"/>
      <c r="B53" s="13"/>
      <c r="C53" s="26"/>
      <c r="D53" s="27"/>
      <c r="E53" s="79"/>
      <c r="F53" s="18">
        <f t="shared" si="0"/>
        <v>5.080380560684716E-13</v>
      </c>
    </row>
    <row r="54" spans="1:6" ht="15" hidden="1">
      <c r="A54" s="13"/>
      <c r="B54" s="13"/>
      <c r="C54" s="61"/>
      <c r="D54" s="27"/>
      <c r="E54" s="79"/>
      <c r="F54" s="18">
        <f t="shared" si="0"/>
        <v>5.080380560684716E-13</v>
      </c>
    </row>
    <row r="55" spans="1:6" ht="15" hidden="1">
      <c r="A55" s="13"/>
      <c r="B55" s="13"/>
      <c r="C55" s="61"/>
      <c r="D55" s="27"/>
      <c r="E55" s="79"/>
      <c r="F55" s="18">
        <f t="shared" si="0"/>
        <v>5.080380560684716E-13</v>
      </c>
    </row>
    <row r="56" spans="1:6" ht="15">
      <c r="A56" s="13"/>
      <c r="B56" s="13"/>
      <c r="C56" s="61"/>
      <c r="D56" s="27"/>
      <c r="E56" s="79"/>
      <c r="F56" s="18">
        <f t="shared" si="0"/>
        <v>5.080380560684716E-13</v>
      </c>
    </row>
    <row r="57" spans="1:6" ht="15">
      <c r="A57" s="13"/>
      <c r="B57" s="13"/>
      <c r="C57" s="26"/>
      <c r="D57" s="27"/>
      <c r="E57" s="26"/>
      <c r="F57" s="18">
        <f t="shared" si="0"/>
        <v>5.080380560684716E-13</v>
      </c>
    </row>
    <row r="58" spans="1:6" ht="15">
      <c r="A58" s="43"/>
      <c r="B58" s="43"/>
      <c r="C58" s="44"/>
      <c r="D58" s="45"/>
      <c r="E58" s="45"/>
      <c r="F58" s="46"/>
    </row>
    <row r="59" spans="1:6" ht="17.25">
      <c r="A59" s="14"/>
      <c r="B59" s="14"/>
      <c r="C59" s="35" t="s">
        <v>15</v>
      </c>
      <c r="D59" s="36">
        <f>SUM(D7:D57)</f>
        <v>9729.19</v>
      </c>
      <c r="E59" s="36">
        <f>SUM(E7:E57)</f>
        <v>9729.19</v>
      </c>
      <c r="F59" s="18">
        <f>E59-D59</f>
        <v>0</v>
      </c>
    </row>
    <row r="60" ht="15">
      <c r="A60" s="72" t="s">
        <v>88</v>
      </c>
    </row>
  </sheetData>
  <sheetProtection selectLockedCells="1" selectUnlockedCells="1"/>
  <mergeCells count="20">
    <mergeCell ref="H1:M1"/>
    <mergeCell ref="H2:M2"/>
    <mergeCell ref="H3:M3"/>
    <mergeCell ref="H4:M4"/>
    <mergeCell ref="H5:M5"/>
    <mergeCell ref="T1:Y1"/>
    <mergeCell ref="T2:Y2"/>
    <mergeCell ref="T3:Y3"/>
    <mergeCell ref="T4:Y4"/>
    <mergeCell ref="T5:Y5"/>
    <mergeCell ref="A4:F4"/>
    <mergeCell ref="A5:F5"/>
    <mergeCell ref="A1:F1"/>
    <mergeCell ref="A2:F2"/>
    <mergeCell ref="A3:F3"/>
    <mergeCell ref="N1:S1"/>
    <mergeCell ref="N2:S2"/>
    <mergeCell ref="N3:S3"/>
    <mergeCell ref="N4:S4"/>
    <mergeCell ref="N5:S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2.00390625" style="14" customWidth="1"/>
    <col min="2" max="2" width="14.57421875" style="14" customWidth="1"/>
    <col min="3" max="3" width="60.00390625" style="14" customWidth="1"/>
    <col min="4" max="6" width="15.7109375" style="14" customWidth="1"/>
    <col min="7" max="16384" width="9.140625" style="14" customWidth="1"/>
  </cols>
  <sheetData>
    <row r="1" spans="1:6" ht="17.25">
      <c r="A1" s="98" t="s">
        <v>6</v>
      </c>
      <c r="B1" s="98"/>
      <c r="C1" s="98"/>
      <c r="D1" s="98"/>
      <c r="E1" s="98"/>
      <c r="F1" s="98"/>
    </row>
    <row r="2" spans="1:6" ht="15">
      <c r="A2" s="99" t="s">
        <v>7</v>
      </c>
      <c r="B2" s="100"/>
      <c r="C2" s="100"/>
      <c r="D2" s="100"/>
      <c r="E2" s="100"/>
      <c r="F2" s="101"/>
    </row>
    <row r="3" spans="1:6" ht="15">
      <c r="A3" s="102" t="s">
        <v>0</v>
      </c>
      <c r="B3" s="103"/>
      <c r="C3" s="103"/>
      <c r="D3" s="103"/>
      <c r="E3" s="103"/>
      <c r="F3" s="104"/>
    </row>
    <row r="4" spans="1:6" ht="15">
      <c r="A4" s="105" t="s">
        <v>28</v>
      </c>
      <c r="B4" s="106"/>
      <c r="C4" s="106"/>
      <c r="D4" s="106"/>
      <c r="E4" s="106"/>
      <c r="F4" s="107"/>
    </row>
    <row r="5" spans="1:6" ht="15">
      <c r="A5" s="108" t="s">
        <v>29</v>
      </c>
      <c r="B5" s="109"/>
      <c r="C5" s="109"/>
      <c r="D5" s="109"/>
      <c r="E5" s="109"/>
      <c r="F5" s="110"/>
    </row>
    <row r="6" spans="1:6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13">
        <v>42417</v>
      </c>
      <c r="B7" s="13"/>
      <c r="C7" s="16" t="s">
        <v>32</v>
      </c>
      <c r="D7" s="17"/>
      <c r="E7" s="17">
        <v>1913.9</v>
      </c>
      <c r="F7" s="18">
        <f>E7-D7</f>
        <v>1913.9</v>
      </c>
    </row>
    <row r="8" spans="1:6" ht="15">
      <c r="A8" s="13">
        <v>42495</v>
      </c>
      <c r="B8" s="13" t="s">
        <v>75</v>
      </c>
      <c r="C8" s="16" t="s">
        <v>76</v>
      </c>
      <c r="D8" s="17">
        <v>303.5</v>
      </c>
      <c r="E8" s="17">
        <v>54.59</v>
      </c>
      <c r="F8" s="48">
        <f>F7-D8+E8</f>
        <v>1664.99</v>
      </c>
    </row>
    <row r="9" spans="1:6" ht="15">
      <c r="A9" s="19">
        <v>42643</v>
      </c>
      <c r="B9" s="19" t="s">
        <v>173</v>
      </c>
      <c r="C9" s="16" t="s">
        <v>76</v>
      </c>
      <c r="D9" s="21">
        <v>1680.67</v>
      </c>
      <c r="E9" s="28">
        <v>467.76</v>
      </c>
      <c r="F9" s="48">
        <f aca="true" t="shared" si="0" ref="F9:F20">F8-D9+E9</f>
        <v>452.0799999999999</v>
      </c>
    </row>
    <row r="10" spans="1:6" ht="15">
      <c r="A10" s="13"/>
      <c r="B10" s="13"/>
      <c r="C10" s="33"/>
      <c r="D10" s="41"/>
      <c r="E10" s="26"/>
      <c r="F10" s="48">
        <f t="shared" si="0"/>
        <v>452.0799999999999</v>
      </c>
    </row>
    <row r="11" spans="1:6" ht="15">
      <c r="A11" s="22"/>
      <c r="B11" s="22"/>
      <c r="C11" s="40"/>
      <c r="D11" s="23"/>
      <c r="E11" s="17"/>
      <c r="F11" s="48">
        <f t="shared" si="0"/>
        <v>452.0799999999999</v>
      </c>
    </row>
    <row r="12" spans="1:6" ht="15">
      <c r="A12" s="24"/>
      <c r="B12" s="24"/>
      <c r="C12" s="25"/>
      <c r="D12" s="21"/>
      <c r="E12" s="21"/>
      <c r="F12" s="48">
        <f t="shared" si="0"/>
        <v>452.0799999999999</v>
      </c>
    </row>
    <row r="13" spans="1:6" ht="15">
      <c r="A13" s="13"/>
      <c r="B13" s="13"/>
      <c r="C13" s="26"/>
      <c r="D13" s="27"/>
      <c r="E13" s="18"/>
      <c r="F13" s="48">
        <f t="shared" si="0"/>
        <v>452.0799999999999</v>
      </c>
    </row>
    <row r="14" spans="1:6" ht="15">
      <c r="A14" s="24"/>
      <c r="B14" s="24"/>
      <c r="C14" s="42"/>
      <c r="D14" s="27"/>
      <c r="E14" s="21"/>
      <c r="F14" s="48">
        <f t="shared" si="0"/>
        <v>452.0799999999999</v>
      </c>
    </row>
    <row r="15" spans="1:6" ht="15">
      <c r="A15" s="24"/>
      <c r="B15" s="24"/>
      <c r="C15" s="26"/>
      <c r="D15" s="20"/>
      <c r="E15" s="21"/>
      <c r="F15" s="48">
        <f t="shared" si="0"/>
        <v>452.0799999999999</v>
      </c>
    </row>
    <row r="16" spans="1:6" ht="15">
      <c r="A16" s="13"/>
      <c r="B16" s="13"/>
      <c r="C16" s="26"/>
      <c r="D16" s="27"/>
      <c r="E16" s="28"/>
      <c r="F16" s="48">
        <f t="shared" si="0"/>
        <v>452.0799999999999</v>
      </c>
    </row>
    <row r="17" spans="1:6" ht="15">
      <c r="A17" s="13"/>
      <c r="B17" s="13"/>
      <c r="C17" s="26"/>
      <c r="D17" s="27"/>
      <c r="E17" s="26"/>
      <c r="F17" s="48">
        <f t="shared" si="0"/>
        <v>452.0799999999999</v>
      </c>
    </row>
    <row r="18" spans="1:6" ht="15">
      <c r="A18" s="13"/>
      <c r="B18" s="13"/>
      <c r="C18" s="26"/>
      <c r="D18" s="29"/>
      <c r="E18" s="29"/>
      <c r="F18" s="48">
        <f t="shared" si="0"/>
        <v>452.0799999999999</v>
      </c>
    </row>
    <row r="19" spans="1:6" ht="15">
      <c r="A19" s="13"/>
      <c r="B19" s="13"/>
      <c r="C19" s="26"/>
      <c r="D19" s="29"/>
      <c r="E19" s="29"/>
      <c r="F19" s="48">
        <f t="shared" si="0"/>
        <v>452.0799999999999</v>
      </c>
    </row>
    <row r="20" spans="1:6" ht="15">
      <c r="A20" s="13"/>
      <c r="B20" s="13"/>
      <c r="C20" s="26"/>
      <c r="D20" s="29"/>
      <c r="E20" s="29"/>
      <c r="F20" s="48">
        <f t="shared" si="0"/>
        <v>452.0799999999999</v>
      </c>
    </row>
    <row r="21" spans="1:6" ht="15">
      <c r="A21" s="43"/>
      <c r="B21" s="43"/>
      <c r="C21" s="44"/>
      <c r="D21" s="45"/>
      <c r="E21" s="45"/>
      <c r="F21" s="46"/>
    </row>
    <row r="22" spans="3:6" ht="17.25">
      <c r="C22" s="35" t="s">
        <v>15</v>
      </c>
      <c r="D22" s="36">
        <f>SUM(D7:D20)</f>
        <v>1984.17</v>
      </c>
      <c r="E22" s="36">
        <f>SUM(E7:E20)</f>
        <v>2436.25</v>
      </c>
      <c r="F22" s="18">
        <f>E22-D22</f>
        <v>452.0799999999999</v>
      </c>
    </row>
  </sheetData>
  <sheetProtection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12.7109375" style="0" customWidth="1"/>
    <col min="2" max="2" width="13.140625" style="0" customWidth="1"/>
    <col min="3" max="3" width="70.00390625" style="0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111" t="s">
        <v>6</v>
      </c>
      <c r="B1" s="111"/>
      <c r="C1" s="111"/>
      <c r="D1" s="111"/>
      <c r="E1" s="111"/>
      <c r="F1" s="111"/>
    </row>
    <row r="2" spans="1:6" ht="15" customHeight="1">
      <c r="A2" s="112" t="s">
        <v>7</v>
      </c>
      <c r="B2" s="113"/>
      <c r="C2" s="113"/>
      <c r="D2" s="113"/>
      <c r="E2" s="113"/>
      <c r="F2" s="114"/>
    </row>
    <row r="3" spans="1:6" ht="15" customHeight="1">
      <c r="A3" s="115" t="s">
        <v>0</v>
      </c>
      <c r="B3" s="116"/>
      <c r="C3" s="116"/>
      <c r="D3" s="116"/>
      <c r="E3" s="116"/>
      <c r="F3" s="117"/>
    </row>
    <row r="4" spans="1:6" ht="15" customHeight="1">
      <c r="A4" s="118" t="s">
        <v>19</v>
      </c>
      <c r="B4" s="119"/>
      <c r="C4" s="119"/>
      <c r="D4" s="119"/>
      <c r="E4" s="119"/>
      <c r="F4" s="120"/>
    </row>
    <row r="5" spans="1:6" ht="26.25" customHeight="1">
      <c r="A5" s="108" t="s">
        <v>29</v>
      </c>
      <c r="B5" s="109"/>
      <c r="C5" s="109"/>
      <c r="D5" s="109"/>
      <c r="E5" s="109"/>
      <c r="F5" s="110"/>
    </row>
    <row r="6" spans="1:6" s="14" customFormat="1" ht="25.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0">
        <v>42417</v>
      </c>
      <c r="B7" s="13"/>
      <c r="C7" s="16" t="s">
        <v>32</v>
      </c>
      <c r="D7" s="17"/>
      <c r="E7" s="17">
        <v>16362.63</v>
      </c>
      <c r="F7" s="18">
        <f>E7-D7</f>
        <v>16362.63</v>
      </c>
    </row>
    <row r="8" spans="1:6" ht="15">
      <c r="A8" s="30">
        <v>42091</v>
      </c>
      <c r="B8" s="13"/>
      <c r="C8" s="56" t="s">
        <v>48</v>
      </c>
      <c r="D8" s="53">
        <v>3847.5</v>
      </c>
      <c r="E8" s="17"/>
      <c r="F8" s="18">
        <f aca="true" t="shared" si="0" ref="F8:F34">F7-D8+E8</f>
        <v>12515.13</v>
      </c>
    </row>
    <row r="9" spans="1:6" ht="15">
      <c r="A9" s="30">
        <v>42457</v>
      </c>
      <c r="B9" s="13"/>
      <c r="C9" s="56" t="s">
        <v>49</v>
      </c>
      <c r="D9" s="21">
        <v>1637.38</v>
      </c>
      <c r="E9" s="26"/>
      <c r="F9" s="18">
        <f t="shared" si="0"/>
        <v>10877.75</v>
      </c>
    </row>
    <row r="10" spans="1:6" ht="15">
      <c r="A10" s="30">
        <v>42457</v>
      </c>
      <c r="B10" s="13"/>
      <c r="C10" s="56" t="s">
        <v>50</v>
      </c>
      <c r="D10" s="59">
        <v>4776.56</v>
      </c>
      <c r="E10" s="26"/>
      <c r="F10" s="18">
        <f t="shared" si="0"/>
        <v>6101.19</v>
      </c>
    </row>
    <row r="11" spans="1:6" ht="15">
      <c r="A11" s="30">
        <v>42457</v>
      </c>
      <c r="B11" s="13"/>
      <c r="C11" s="56" t="s">
        <v>51</v>
      </c>
      <c r="D11" s="58">
        <v>1710</v>
      </c>
      <c r="E11" s="17"/>
      <c r="F11" s="18">
        <f t="shared" si="0"/>
        <v>4391.19</v>
      </c>
    </row>
    <row r="12" spans="1:6" ht="15">
      <c r="A12" s="30">
        <v>42457</v>
      </c>
      <c r="B12" s="13"/>
      <c r="C12" s="56" t="s">
        <v>52</v>
      </c>
      <c r="D12" s="21">
        <f>1710+342</f>
        <v>2052</v>
      </c>
      <c r="E12" s="21"/>
      <c r="F12" s="18">
        <f t="shared" si="0"/>
        <v>2339.1899999999996</v>
      </c>
    </row>
    <row r="13" spans="1:6" ht="15">
      <c r="A13" s="30">
        <v>42457</v>
      </c>
      <c r="B13" s="13"/>
      <c r="C13" s="56" t="s">
        <v>53</v>
      </c>
      <c r="D13" s="27">
        <v>2339.19</v>
      </c>
      <c r="E13" s="18"/>
      <c r="F13" s="18">
        <f t="shared" si="0"/>
        <v>-4.547473508864641E-13</v>
      </c>
    </row>
    <row r="14" spans="1:6" ht="15">
      <c r="A14" s="30">
        <v>42606</v>
      </c>
      <c r="B14" s="13"/>
      <c r="C14" s="56" t="s">
        <v>125</v>
      </c>
      <c r="D14" s="27"/>
      <c r="E14" s="21">
        <v>1700</v>
      </c>
      <c r="F14" s="18">
        <f t="shared" si="0"/>
        <v>1699.9999999999995</v>
      </c>
    </row>
    <row r="15" spans="1:6" ht="15">
      <c r="A15" s="24">
        <v>42606</v>
      </c>
      <c r="B15" s="24"/>
      <c r="C15" s="26" t="s">
        <v>126</v>
      </c>
      <c r="D15" s="20">
        <v>1700</v>
      </c>
      <c r="E15" s="21"/>
      <c r="F15" s="18">
        <f t="shared" si="0"/>
        <v>-4.547473508864641E-13</v>
      </c>
    </row>
    <row r="16" spans="1:6" ht="15">
      <c r="A16" s="13">
        <v>42618</v>
      </c>
      <c r="B16" s="13" t="s">
        <v>147</v>
      </c>
      <c r="C16" s="26" t="s">
        <v>148</v>
      </c>
      <c r="D16" s="27"/>
      <c r="E16" s="28">
        <v>9340.66</v>
      </c>
      <c r="F16" s="18">
        <f t="shared" si="0"/>
        <v>9340.66</v>
      </c>
    </row>
    <row r="17" spans="1:6" ht="15">
      <c r="A17" s="13">
        <v>42618</v>
      </c>
      <c r="B17" s="13" t="s">
        <v>147</v>
      </c>
      <c r="C17" s="26" t="s">
        <v>149</v>
      </c>
      <c r="D17" s="27"/>
      <c r="E17" s="26">
        <v>1275.93</v>
      </c>
      <c r="F17" s="18">
        <f t="shared" si="0"/>
        <v>10616.59</v>
      </c>
    </row>
    <row r="18" spans="1:6" ht="15">
      <c r="A18" s="13">
        <v>42618</v>
      </c>
      <c r="B18" s="13"/>
      <c r="C18" s="26" t="s">
        <v>141</v>
      </c>
      <c r="D18" s="27">
        <v>1700</v>
      </c>
      <c r="E18" s="29"/>
      <c r="F18" s="18">
        <f t="shared" si="0"/>
        <v>8916.59</v>
      </c>
    </row>
    <row r="19" spans="1:6" ht="30">
      <c r="A19" s="13">
        <v>42618</v>
      </c>
      <c r="B19" s="13"/>
      <c r="C19" s="26" t="s">
        <v>150</v>
      </c>
      <c r="D19" s="29">
        <f>590+118</f>
        <v>708</v>
      </c>
      <c r="E19" s="29"/>
      <c r="F19" s="18">
        <f t="shared" si="0"/>
        <v>8208.59</v>
      </c>
    </row>
    <row r="20" spans="1:6" ht="30">
      <c r="A20" s="13">
        <v>42621</v>
      </c>
      <c r="B20" s="13" t="s">
        <v>165</v>
      </c>
      <c r="C20" s="26" t="s">
        <v>166</v>
      </c>
      <c r="D20" s="29">
        <v>28.46</v>
      </c>
      <c r="E20" s="29"/>
      <c r="F20" s="18">
        <f t="shared" si="0"/>
        <v>8180.13</v>
      </c>
    </row>
    <row r="21" spans="1:6" ht="30">
      <c r="A21" s="13">
        <v>42647</v>
      </c>
      <c r="B21" s="13" t="s">
        <v>174</v>
      </c>
      <c r="C21" s="26" t="s">
        <v>175</v>
      </c>
      <c r="D21" s="29">
        <v>1258.47</v>
      </c>
      <c r="E21" s="29"/>
      <c r="F21" s="18">
        <f t="shared" si="0"/>
        <v>6921.66</v>
      </c>
    </row>
    <row r="22" spans="1:6" ht="15">
      <c r="A22" s="13">
        <v>42647</v>
      </c>
      <c r="B22" s="13"/>
      <c r="C22" s="26" t="s">
        <v>178</v>
      </c>
      <c r="D22" s="29">
        <v>477.38</v>
      </c>
      <c r="E22" s="29"/>
      <c r="F22" s="18">
        <f t="shared" si="0"/>
        <v>6444.28</v>
      </c>
    </row>
    <row r="23" spans="1:6" ht="15">
      <c r="A23" s="13">
        <v>42648</v>
      </c>
      <c r="B23" s="13"/>
      <c r="C23" s="26" t="s">
        <v>179</v>
      </c>
      <c r="D23" s="29">
        <v>583</v>
      </c>
      <c r="E23" s="29"/>
      <c r="F23" s="18">
        <f t="shared" si="0"/>
        <v>5861.28</v>
      </c>
    </row>
    <row r="24" spans="1:6" ht="30">
      <c r="A24" s="13">
        <v>42660</v>
      </c>
      <c r="B24" s="13" t="s">
        <v>182</v>
      </c>
      <c r="C24" s="26" t="s">
        <v>183</v>
      </c>
      <c r="D24" s="29">
        <v>900</v>
      </c>
      <c r="E24" s="29"/>
      <c r="F24" s="18">
        <f t="shared" si="0"/>
        <v>4961.28</v>
      </c>
    </row>
    <row r="25" spans="1:6" ht="30">
      <c r="A25" s="13">
        <v>42667</v>
      </c>
      <c r="B25" s="13" t="s">
        <v>210</v>
      </c>
      <c r="C25" s="26" t="s">
        <v>211</v>
      </c>
      <c r="D25" s="29">
        <v>330.06</v>
      </c>
      <c r="E25" s="29"/>
      <c r="F25" s="18">
        <f t="shared" si="0"/>
        <v>4631.219999999999</v>
      </c>
    </row>
    <row r="26" spans="1:6" ht="30">
      <c r="A26" s="67">
        <v>42668</v>
      </c>
      <c r="B26" s="67" t="s">
        <v>216</v>
      </c>
      <c r="C26" s="61" t="s">
        <v>218</v>
      </c>
      <c r="D26" s="63"/>
      <c r="E26" s="63">
        <v>940</v>
      </c>
      <c r="F26" s="18">
        <f t="shared" si="0"/>
        <v>5571.219999999999</v>
      </c>
    </row>
    <row r="27" spans="1:6" ht="30">
      <c r="A27" s="67">
        <v>42668</v>
      </c>
      <c r="B27" s="67" t="s">
        <v>216</v>
      </c>
      <c r="C27" s="61" t="s">
        <v>219</v>
      </c>
      <c r="D27" s="63">
        <v>500</v>
      </c>
      <c r="E27" s="29"/>
      <c r="F27" s="18">
        <f t="shared" si="0"/>
        <v>5071.219999999999</v>
      </c>
    </row>
    <row r="28" spans="1:6" ht="30">
      <c r="A28" s="67">
        <v>42668</v>
      </c>
      <c r="B28" s="67" t="s">
        <v>221</v>
      </c>
      <c r="C28" s="61" t="s">
        <v>222</v>
      </c>
      <c r="D28" s="63">
        <f>6334.08+1266.81</f>
        <v>7600.889999999999</v>
      </c>
      <c r="E28" s="29"/>
      <c r="F28" s="18">
        <f t="shared" si="0"/>
        <v>-2529.67</v>
      </c>
    </row>
    <row r="29" spans="1:6" ht="30">
      <c r="A29" s="67">
        <v>42668</v>
      </c>
      <c r="B29" s="67" t="s">
        <v>225</v>
      </c>
      <c r="C29" s="61" t="s">
        <v>226</v>
      </c>
      <c r="D29" s="63">
        <v>32</v>
      </c>
      <c r="E29" s="29"/>
      <c r="F29" s="18">
        <f t="shared" si="0"/>
        <v>-2561.67</v>
      </c>
    </row>
    <row r="30" spans="1:6" ht="15">
      <c r="A30" s="19">
        <v>42668</v>
      </c>
      <c r="B30" s="19" t="s">
        <v>228</v>
      </c>
      <c r="C30" s="32" t="s">
        <v>229</v>
      </c>
      <c r="D30" s="63"/>
      <c r="E30" s="63">
        <v>115.25</v>
      </c>
      <c r="F30" s="18">
        <f t="shared" si="0"/>
        <v>-2446.42</v>
      </c>
    </row>
    <row r="31" spans="1:6" ht="15">
      <c r="A31" s="19">
        <v>42668</v>
      </c>
      <c r="B31" s="19" t="s">
        <v>230</v>
      </c>
      <c r="C31" s="74" t="s">
        <v>232</v>
      </c>
      <c r="D31" s="63">
        <v>1000</v>
      </c>
      <c r="E31" s="63">
        <v>1000</v>
      </c>
      <c r="F31" s="18">
        <f t="shared" si="0"/>
        <v>-2446.42</v>
      </c>
    </row>
    <row r="32" spans="1:6" ht="15">
      <c r="A32" s="19">
        <v>42668</v>
      </c>
      <c r="B32" s="19" t="s">
        <v>233</v>
      </c>
      <c r="C32" s="74" t="s">
        <v>234</v>
      </c>
      <c r="D32" s="63"/>
      <c r="E32" s="63">
        <v>1509.35</v>
      </c>
      <c r="F32" s="18">
        <f t="shared" si="0"/>
        <v>-937.0700000000002</v>
      </c>
    </row>
    <row r="33" spans="1:6" ht="15">
      <c r="A33" s="19">
        <v>42735</v>
      </c>
      <c r="B33" s="19" t="s">
        <v>270</v>
      </c>
      <c r="C33" s="74" t="s">
        <v>275</v>
      </c>
      <c r="D33" s="63"/>
      <c r="E33" s="63">
        <v>21.19</v>
      </c>
      <c r="F33" s="18">
        <f t="shared" si="0"/>
        <v>-915.8800000000001</v>
      </c>
    </row>
    <row r="34" spans="1:6" ht="15">
      <c r="A34" s="13"/>
      <c r="B34" s="13"/>
      <c r="C34" s="26"/>
      <c r="D34" s="29"/>
      <c r="E34" s="29"/>
      <c r="F34" s="18">
        <f t="shared" si="0"/>
        <v>-915.8800000000001</v>
      </c>
    </row>
    <row r="35" spans="1:6" ht="15">
      <c r="A35" s="43"/>
      <c r="B35" s="43"/>
      <c r="C35" s="44"/>
      <c r="D35" s="45"/>
      <c r="E35" s="45"/>
      <c r="F35" s="46"/>
    </row>
    <row r="36" spans="1:6" ht="17.25">
      <c r="A36" s="14"/>
      <c r="B36" s="14"/>
      <c r="C36" s="35" t="s">
        <v>15</v>
      </c>
      <c r="D36" s="36">
        <f>SUM(D7:D34)</f>
        <v>33180.89</v>
      </c>
      <c r="E36" s="36">
        <f>SUM(E7:E34)</f>
        <v>32265.009999999995</v>
      </c>
      <c r="F36" s="18">
        <f>E36-D36</f>
        <v>-915.8800000000047</v>
      </c>
    </row>
    <row r="44" ht="13.5" customHeight="1"/>
  </sheetData>
  <sheetProtection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3.57421875" style="14" customWidth="1"/>
    <col min="2" max="2" width="17.00390625" style="14" customWidth="1"/>
    <col min="3" max="3" width="58.7109375" style="14" customWidth="1"/>
    <col min="4" max="5" width="15.7109375" style="14" customWidth="1"/>
    <col min="6" max="6" width="15.7109375" style="52" customWidth="1"/>
    <col min="7" max="16384" width="9.140625" style="14" customWidth="1"/>
  </cols>
  <sheetData>
    <row r="1" spans="1:6" ht="17.25">
      <c r="A1" s="98" t="s">
        <v>6</v>
      </c>
      <c r="B1" s="98"/>
      <c r="C1" s="98"/>
      <c r="D1" s="98"/>
      <c r="E1" s="98"/>
      <c r="F1" s="98"/>
    </row>
    <row r="2" spans="1:6" ht="15">
      <c r="A2" s="99" t="s">
        <v>7</v>
      </c>
      <c r="B2" s="100"/>
      <c r="C2" s="100"/>
      <c r="D2" s="100"/>
      <c r="E2" s="100"/>
      <c r="F2" s="101"/>
    </row>
    <row r="3" spans="1:6" ht="15">
      <c r="A3" s="102" t="s">
        <v>0</v>
      </c>
      <c r="B3" s="103"/>
      <c r="C3" s="103"/>
      <c r="D3" s="103"/>
      <c r="E3" s="103"/>
      <c r="F3" s="104"/>
    </row>
    <row r="4" spans="1:6" ht="15">
      <c r="A4" s="105" t="s">
        <v>8</v>
      </c>
      <c r="B4" s="106"/>
      <c r="C4" s="106"/>
      <c r="D4" s="106"/>
      <c r="E4" s="106"/>
      <c r="F4" s="107"/>
    </row>
    <row r="5" spans="1:6" ht="15">
      <c r="A5" s="108" t="s">
        <v>29</v>
      </c>
      <c r="B5" s="109"/>
      <c r="C5" s="109"/>
      <c r="D5" s="109"/>
      <c r="E5" s="109"/>
      <c r="F5" s="110"/>
    </row>
    <row r="6" spans="1:6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49" t="s">
        <v>5</v>
      </c>
    </row>
    <row r="7" spans="1:6" ht="15">
      <c r="A7" s="30">
        <v>42417</v>
      </c>
      <c r="B7" s="13"/>
      <c r="C7" s="16" t="s">
        <v>32</v>
      </c>
      <c r="D7" s="17"/>
      <c r="E7" s="17">
        <v>18146.52</v>
      </c>
      <c r="F7" s="50">
        <f>E7-D7</f>
        <v>18146.52</v>
      </c>
    </row>
    <row r="8" spans="1:6" ht="30">
      <c r="A8" s="30">
        <v>42618</v>
      </c>
      <c r="B8" s="13" t="s">
        <v>143</v>
      </c>
      <c r="C8" s="16" t="s">
        <v>144</v>
      </c>
      <c r="D8" s="17">
        <v>836</v>
      </c>
      <c r="E8" s="17"/>
      <c r="F8" s="50">
        <f>F7-D8+E8</f>
        <v>17310.52</v>
      </c>
    </row>
    <row r="9" spans="1:6" ht="15">
      <c r="A9" s="19">
        <v>42618</v>
      </c>
      <c r="B9" s="19" t="s">
        <v>145</v>
      </c>
      <c r="C9" s="32" t="s">
        <v>146</v>
      </c>
      <c r="D9" s="21">
        <v>356</v>
      </c>
      <c r="E9" s="57"/>
      <c r="F9" s="50">
        <f aca="true" t="shared" si="0" ref="F9:F20">F8-D9+E9</f>
        <v>16954.52</v>
      </c>
    </row>
    <row r="10" spans="1:8" ht="30">
      <c r="A10" s="87">
        <v>42619</v>
      </c>
      <c r="B10" s="87" t="s">
        <v>153</v>
      </c>
      <c r="C10" s="88" t="s">
        <v>154</v>
      </c>
      <c r="D10" s="89">
        <v>12768.42</v>
      </c>
      <c r="E10" s="88">
        <v>468.42</v>
      </c>
      <c r="F10" s="90">
        <f t="shared" si="0"/>
        <v>4654.52</v>
      </c>
      <c r="H10" s="14">
        <v>12300</v>
      </c>
    </row>
    <row r="11" spans="1:6" ht="25.5">
      <c r="A11" s="22">
        <v>42634</v>
      </c>
      <c r="B11" s="22" t="s">
        <v>171</v>
      </c>
      <c r="C11" s="40" t="s">
        <v>172</v>
      </c>
      <c r="D11" s="23">
        <v>4064.77</v>
      </c>
      <c r="E11" s="17"/>
      <c r="F11" s="50">
        <f t="shared" si="0"/>
        <v>589.7500000000005</v>
      </c>
    </row>
    <row r="12" spans="1:6" ht="30">
      <c r="A12" s="24">
        <v>42649</v>
      </c>
      <c r="B12" s="24" t="s">
        <v>180</v>
      </c>
      <c r="C12" s="25" t="s">
        <v>181</v>
      </c>
      <c r="D12" s="21">
        <v>75.81</v>
      </c>
      <c r="E12" s="21"/>
      <c r="F12" s="50">
        <f t="shared" si="0"/>
        <v>513.9400000000005</v>
      </c>
    </row>
    <row r="13" spans="1:6" ht="15">
      <c r="A13" s="13"/>
      <c r="B13" s="13"/>
      <c r="C13" s="26"/>
      <c r="D13" s="27"/>
      <c r="E13" s="21"/>
      <c r="F13" s="50">
        <f t="shared" si="0"/>
        <v>513.9400000000005</v>
      </c>
    </row>
    <row r="14" spans="1:6" ht="15">
      <c r="A14" s="24"/>
      <c r="B14" s="24"/>
      <c r="C14" s="26"/>
      <c r="D14" s="20"/>
      <c r="E14" s="21"/>
      <c r="F14" s="50">
        <f t="shared" si="0"/>
        <v>513.9400000000005</v>
      </c>
    </row>
    <row r="15" spans="1:6" ht="15">
      <c r="A15" s="24"/>
      <c r="B15" s="24"/>
      <c r="C15" s="26"/>
      <c r="D15" s="20"/>
      <c r="E15" s="21"/>
      <c r="F15" s="50">
        <f t="shared" si="0"/>
        <v>513.9400000000005</v>
      </c>
    </row>
    <row r="16" spans="1:6" ht="15">
      <c r="A16" s="13"/>
      <c r="B16" s="13"/>
      <c r="C16" s="26"/>
      <c r="D16" s="27"/>
      <c r="E16" s="28"/>
      <c r="F16" s="50">
        <f t="shared" si="0"/>
        <v>513.9400000000005</v>
      </c>
    </row>
    <row r="17" spans="1:6" ht="15">
      <c r="A17" s="13"/>
      <c r="B17" s="13"/>
      <c r="C17" s="26"/>
      <c r="D17" s="27"/>
      <c r="E17" s="26"/>
      <c r="F17" s="50">
        <f t="shared" si="0"/>
        <v>513.9400000000005</v>
      </c>
    </row>
    <row r="18" spans="1:6" ht="15">
      <c r="A18" s="13"/>
      <c r="B18" s="13"/>
      <c r="C18" s="26"/>
      <c r="D18" s="29"/>
      <c r="E18" s="29"/>
      <c r="F18" s="50">
        <f t="shared" si="0"/>
        <v>513.9400000000005</v>
      </c>
    </row>
    <row r="19" spans="1:6" ht="15">
      <c r="A19" s="13"/>
      <c r="B19" s="13"/>
      <c r="C19" s="26"/>
      <c r="D19" s="29"/>
      <c r="E19" s="29"/>
      <c r="F19" s="50">
        <f t="shared" si="0"/>
        <v>513.9400000000005</v>
      </c>
    </row>
    <row r="20" spans="1:6" ht="15">
      <c r="A20" s="13"/>
      <c r="B20" s="13"/>
      <c r="C20" s="26"/>
      <c r="D20" s="29"/>
      <c r="E20" s="29"/>
      <c r="F20" s="50">
        <f t="shared" si="0"/>
        <v>513.9400000000005</v>
      </c>
    </row>
    <row r="21" spans="1:6" ht="15">
      <c r="A21" s="43"/>
      <c r="B21" s="43"/>
      <c r="C21" s="44"/>
      <c r="D21" s="45"/>
      <c r="E21" s="45"/>
      <c r="F21" s="51"/>
    </row>
    <row r="22" spans="3:6" ht="17.25">
      <c r="C22" s="35" t="s">
        <v>15</v>
      </c>
      <c r="D22" s="36">
        <f>SUM(D7:D20)</f>
        <v>18101</v>
      </c>
      <c r="E22" s="36">
        <f>SUM(E7:E20)</f>
        <v>18614.94</v>
      </c>
      <c r="F22" s="50">
        <f>E22-D22</f>
        <v>513.9399999999987</v>
      </c>
    </row>
  </sheetData>
  <sheetProtection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3.28125" style="0" customWidth="1"/>
    <col min="2" max="2" width="13.7109375" style="0" customWidth="1"/>
    <col min="3" max="3" width="65.8515625" style="0" customWidth="1"/>
    <col min="4" max="4" width="13.140625" style="0" customWidth="1"/>
    <col min="5" max="6" width="12.7109375" style="0" customWidth="1"/>
    <col min="7" max="7" width="15.140625" style="0" customWidth="1"/>
    <col min="8" max="8" width="20.00390625" style="0" customWidth="1"/>
    <col min="9" max="9" width="51.7109375" style="0" customWidth="1"/>
    <col min="10" max="10" width="12.7109375" style="0" customWidth="1"/>
    <col min="11" max="11" width="15.421875" style="0" customWidth="1"/>
    <col min="12" max="12" width="9.140625" style="0" customWidth="1"/>
    <col min="13" max="13" width="13.28125" style="0" customWidth="1"/>
    <col min="14" max="14" width="13.7109375" style="0" customWidth="1"/>
    <col min="15" max="15" width="65.8515625" style="0" customWidth="1"/>
    <col min="16" max="16" width="13.140625" style="0" customWidth="1"/>
    <col min="17" max="18" width="12.7109375" style="0" customWidth="1"/>
    <col min="19" max="19" width="13.28125" style="0" customWidth="1"/>
    <col min="20" max="20" width="13.7109375" style="0" customWidth="1"/>
    <col min="21" max="21" width="65.8515625" style="0" customWidth="1"/>
    <col min="22" max="22" width="13.140625" style="0" customWidth="1"/>
    <col min="23" max="24" width="12.7109375" style="0" customWidth="1"/>
  </cols>
  <sheetData>
    <row r="1" spans="1:24" ht="17.25">
      <c r="A1" s="111" t="s">
        <v>6</v>
      </c>
      <c r="B1" s="111"/>
      <c r="C1" s="111"/>
      <c r="D1" s="111"/>
      <c r="E1" s="111"/>
      <c r="F1" s="111"/>
      <c r="G1" s="111" t="s">
        <v>6</v>
      </c>
      <c r="H1" s="111"/>
      <c r="I1" s="111"/>
      <c r="J1" s="111"/>
      <c r="K1" s="111"/>
      <c r="L1" s="111"/>
      <c r="M1" s="111" t="s">
        <v>6</v>
      </c>
      <c r="N1" s="111"/>
      <c r="O1" s="111"/>
      <c r="P1" s="111"/>
      <c r="Q1" s="111"/>
      <c r="R1" s="111"/>
      <c r="S1" s="111" t="s">
        <v>6</v>
      </c>
      <c r="T1" s="111"/>
      <c r="U1" s="111"/>
      <c r="V1" s="111"/>
      <c r="W1" s="111"/>
      <c r="X1" s="111"/>
    </row>
    <row r="2" spans="1:24" ht="15">
      <c r="A2" s="112" t="s">
        <v>7</v>
      </c>
      <c r="B2" s="113"/>
      <c r="C2" s="113"/>
      <c r="D2" s="113"/>
      <c r="E2" s="113"/>
      <c r="F2" s="114"/>
      <c r="G2" s="112" t="s">
        <v>7</v>
      </c>
      <c r="H2" s="113"/>
      <c r="I2" s="113"/>
      <c r="J2" s="113"/>
      <c r="K2" s="113"/>
      <c r="L2" s="114"/>
      <c r="M2" s="112" t="s">
        <v>7</v>
      </c>
      <c r="N2" s="113"/>
      <c r="O2" s="113"/>
      <c r="P2" s="113"/>
      <c r="Q2" s="113"/>
      <c r="R2" s="114"/>
      <c r="S2" s="112" t="s">
        <v>7</v>
      </c>
      <c r="T2" s="113"/>
      <c r="U2" s="113"/>
      <c r="V2" s="113"/>
      <c r="W2" s="113"/>
      <c r="X2" s="114"/>
    </row>
    <row r="3" spans="1:24" ht="15">
      <c r="A3" s="115" t="s">
        <v>0</v>
      </c>
      <c r="B3" s="116"/>
      <c r="C3" s="116"/>
      <c r="D3" s="116"/>
      <c r="E3" s="116"/>
      <c r="F3" s="117"/>
      <c r="G3" s="115" t="s">
        <v>0</v>
      </c>
      <c r="H3" s="116"/>
      <c r="I3" s="116"/>
      <c r="J3" s="116"/>
      <c r="K3" s="116"/>
      <c r="L3" s="117"/>
      <c r="M3" s="115" t="s">
        <v>0</v>
      </c>
      <c r="N3" s="116"/>
      <c r="O3" s="116"/>
      <c r="P3" s="116"/>
      <c r="Q3" s="116"/>
      <c r="R3" s="117"/>
      <c r="S3" s="115" t="s">
        <v>0</v>
      </c>
      <c r="T3" s="116"/>
      <c r="U3" s="116"/>
      <c r="V3" s="116"/>
      <c r="W3" s="116"/>
      <c r="X3" s="117"/>
    </row>
    <row r="4" spans="1:24" ht="15">
      <c r="A4" s="118" t="s">
        <v>89</v>
      </c>
      <c r="B4" s="119"/>
      <c r="C4" s="119"/>
      <c r="D4" s="119"/>
      <c r="E4" s="119"/>
      <c r="F4" s="120"/>
      <c r="G4" s="118" t="s">
        <v>30</v>
      </c>
      <c r="H4" s="119"/>
      <c r="I4" s="119"/>
      <c r="J4" s="119"/>
      <c r="K4" s="119"/>
      <c r="L4" s="120"/>
      <c r="M4" s="118" t="s">
        <v>92</v>
      </c>
      <c r="N4" s="119"/>
      <c r="O4" s="119"/>
      <c r="P4" s="119"/>
      <c r="Q4" s="119"/>
      <c r="R4" s="120"/>
      <c r="S4" s="121" t="s">
        <v>176</v>
      </c>
      <c r="T4" s="122"/>
      <c r="U4" s="122"/>
      <c r="V4" s="122"/>
      <c r="W4" s="122"/>
      <c r="X4" s="123"/>
    </row>
    <row r="5" spans="1:24" ht="15">
      <c r="A5" s="108" t="s">
        <v>29</v>
      </c>
      <c r="B5" s="109"/>
      <c r="C5" s="109"/>
      <c r="D5" s="109"/>
      <c r="E5" s="109"/>
      <c r="F5" s="110"/>
      <c r="G5" s="108" t="s">
        <v>29</v>
      </c>
      <c r="H5" s="109"/>
      <c r="I5" s="109"/>
      <c r="J5" s="109"/>
      <c r="K5" s="109"/>
      <c r="L5" s="110"/>
      <c r="M5" s="108" t="s">
        <v>29</v>
      </c>
      <c r="N5" s="109"/>
      <c r="O5" s="109"/>
      <c r="P5" s="109"/>
      <c r="Q5" s="109"/>
      <c r="R5" s="110"/>
      <c r="S5" s="108" t="s">
        <v>29</v>
      </c>
      <c r="T5" s="109"/>
      <c r="U5" s="109"/>
      <c r="V5" s="109"/>
      <c r="W5" s="109"/>
      <c r="X5" s="110"/>
    </row>
    <row r="6" spans="1:24" s="14" customFormat="1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1</v>
      </c>
      <c r="H6" s="15" t="s">
        <v>27</v>
      </c>
      <c r="I6" s="15" t="s">
        <v>2</v>
      </c>
      <c r="J6" s="15" t="s">
        <v>3</v>
      </c>
      <c r="K6" s="15" t="s">
        <v>4</v>
      </c>
      <c r="L6" s="15" t="s">
        <v>5</v>
      </c>
      <c r="M6" s="15" t="s">
        <v>1</v>
      </c>
      <c r="N6" s="15" t="s">
        <v>27</v>
      </c>
      <c r="O6" s="15" t="s">
        <v>2</v>
      </c>
      <c r="P6" s="15" t="s">
        <v>3</v>
      </c>
      <c r="Q6" s="15" t="s">
        <v>4</v>
      </c>
      <c r="R6" s="15" t="s">
        <v>5</v>
      </c>
      <c r="S6" s="15" t="s">
        <v>1</v>
      </c>
      <c r="T6" s="15" t="s">
        <v>27</v>
      </c>
      <c r="U6" s="15" t="s">
        <v>2</v>
      </c>
      <c r="V6" s="15" t="s">
        <v>3</v>
      </c>
      <c r="W6" s="15" t="s">
        <v>4</v>
      </c>
      <c r="X6" s="15" t="s">
        <v>5</v>
      </c>
    </row>
    <row r="7" spans="1:24" ht="15">
      <c r="A7" s="13">
        <v>42459</v>
      </c>
      <c r="B7" s="13"/>
      <c r="C7" s="56" t="s">
        <v>54</v>
      </c>
      <c r="D7" s="21"/>
      <c r="E7" s="21">
        <v>3847.5</v>
      </c>
      <c r="F7" s="18">
        <f>E7-D7</f>
        <v>3847.5</v>
      </c>
      <c r="G7" s="67"/>
      <c r="H7" s="67"/>
      <c r="I7" s="33"/>
      <c r="J7" s="41"/>
      <c r="K7" s="57"/>
      <c r="L7" s="18">
        <f>K7-J7</f>
        <v>0</v>
      </c>
      <c r="M7" s="67">
        <v>42513</v>
      </c>
      <c r="N7" s="67" t="s">
        <v>100</v>
      </c>
      <c r="O7" s="56" t="s">
        <v>93</v>
      </c>
      <c r="P7" s="21"/>
      <c r="Q7" s="21">
        <v>1700</v>
      </c>
      <c r="R7" s="18">
        <f>Q7-P7</f>
        <v>1700</v>
      </c>
      <c r="S7" s="67">
        <v>42647</v>
      </c>
      <c r="T7" s="67" t="s">
        <v>189</v>
      </c>
      <c r="U7" s="56" t="s">
        <v>177</v>
      </c>
      <c r="V7" s="21"/>
      <c r="W7" s="21">
        <v>1258.47</v>
      </c>
      <c r="X7" s="18">
        <f>W7-V7</f>
        <v>1258.47</v>
      </c>
    </row>
    <row r="8" spans="1:24" ht="25.5" customHeight="1">
      <c r="A8" s="13">
        <v>42513</v>
      </c>
      <c r="B8" s="13" t="s">
        <v>90</v>
      </c>
      <c r="C8" s="54" t="s">
        <v>91</v>
      </c>
      <c r="D8" s="17">
        <v>1700</v>
      </c>
      <c r="E8" s="17"/>
      <c r="F8" s="18">
        <f>F7-D8+E8</f>
        <v>2147.5</v>
      </c>
      <c r="G8" s="30"/>
      <c r="H8" s="13"/>
      <c r="I8" s="54"/>
      <c r="J8" s="17"/>
      <c r="K8" s="17"/>
      <c r="L8" s="18">
        <f>L7-J8+K8</f>
        <v>0</v>
      </c>
      <c r="M8" s="13">
        <v>42606</v>
      </c>
      <c r="N8" s="13" t="s">
        <v>157</v>
      </c>
      <c r="O8" s="56" t="s">
        <v>124</v>
      </c>
      <c r="P8" s="21">
        <v>1700</v>
      </c>
      <c r="Q8" s="17"/>
      <c r="R8" s="18">
        <f>R7-P8+Q8</f>
        <v>0</v>
      </c>
      <c r="S8" s="13">
        <v>42663</v>
      </c>
      <c r="T8" s="13" t="s">
        <v>190</v>
      </c>
      <c r="U8" s="56" t="s">
        <v>191</v>
      </c>
      <c r="V8" s="21">
        <v>393.55</v>
      </c>
      <c r="W8" s="17"/>
      <c r="X8" s="18">
        <f>X7-V8+W8</f>
        <v>864.9200000000001</v>
      </c>
    </row>
    <row r="9" spans="1:24" ht="15">
      <c r="A9" s="19">
        <v>42513</v>
      </c>
      <c r="B9" s="19" t="s">
        <v>94</v>
      </c>
      <c r="C9" s="32" t="s">
        <v>99</v>
      </c>
      <c r="D9" s="21">
        <v>0</v>
      </c>
      <c r="E9" s="78">
        <v>0</v>
      </c>
      <c r="F9" s="18">
        <f aca="true" t="shared" si="0" ref="F9:F20">F8-D9+E9</f>
        <v>2147.5</v>
      </c>
      <c r="G9" s="31"/>
      <c r="H9" s="19"/>
      <c r="I9" s="32"/>
      <c r="J9" s="21"/>
      <c r="K9" s="57"/>
      <c r="L9" s="18">
        <f aca="true" t="shared" si="1" ref="L9:L20">L8-J9+K9</f>
        <v>0</v>
      </c>
      <c r="M9" s="19"/>
      <c r="N9" s="19"/>
      <c r="O9" s="32"/>
      <c r="P9" s="21"/>
      <c r="Q9" s="57"/>
      <c r="R9" s="18">
        <f aca="true" t="shared" si="2" ref="R9:R20">R8-P9+Q9</f>
        <v>0</v>
      </c>
      <c r="S9" s="19">
        <v>42664</v>
      </c>
      <c r="T9" s="19" t="s">
        <v>205</v>
      </c>
      <c r="U9" s="32" t="s">
        <v>206</v>
      </c>
      <c r="V9" s="41">
        <v>414.36</v>
      </c>
      <c r="W9" s="57"/>
      <c r="X9" s="18">
        <f aca="true" t="shared" si="3" ref="X9:X20">X8-V9+W9</f>
        <v>450.56000000000006</v>
      </c>
    </row>
    <row r="10" spans="1:24" ht="15">
      <c r="A10" s="65">
        <v>42521</v>
      </c>
      <c r="B10" s="65" t="s">
        <v>97</v>
      </c>
      <c r="C10" s="66" t="s">
        <v>98</v>
      </c>
      <c r="D10" s="23">
        <v>310.37</v>
      </c>
      <c r="E10" s="57"/>
      <c r="F10" s="18">
        <f t="shared" si="0"/>
        <v>1837.13</v>
      </c>
      <c r="G10" s="67"/>
      <c r="H10" s="67"/>
      <c r="I10" s="33"/>
      <c r="J10" s="41"/>
      <c r="K10" s="57"/>
      <c r="L10" s="18">
        <f t="shared" si="1"/>
        <v>0</v>
      </c>
      <c r="M10" s="65"/>
      <c r="N10" s="65"/>
      <c r="O10" s="66"/>
      <c r="P10" s="23"/>
      <c r="Q10" s="57"/>
      <c r="R10" s="18">
        <f t="shared" si="2"/>
        <v>0</v>
      </c>
      <c r="S10" s="19">
        <v>42668</v>
      </c>
      <c r="T10" s="19" t="s">
        <v>268</v>
      </c>
      <c r="U10" s="32" t="s">
        <v>229</v>
      </c>
      <c r="V10" s="59">
        <v>115.25</v>
      </c>
      <c r="W10" s="57"/>
      <c r="X10" s="18">
        <f t="shared" si="3"/>
        <v>335.31000000000006</v>
      </c>
    </row>
    <row r="11" spans="1:24" ht="15">
      <c r="A11" s="24">
        <v>42524</v>
      </c>
      <c r="B11" s="24" t="s">
        <v>101</v>
      </c>
      <c r="C11" s="25" t="s">
        <v>102</v>
      </c>
      <c r="D11" s="21">
        <v>318.86</v>
      </c>
      <c r="E11" s="17"/>
      <c r="F11" s="18">
        <f t="shared" si="0"/>
        <v>1518.27</v>
      </c>
      <c r="G11" s="64"/>
      <c r="H11" s="65"/>
      <c r="I11" s="66"/>
      <c r="J11" s="23"/>
      <c r="K11" s="17"/>
      <c r="L11" s="18">
        <f t="shared" si="1"/>
        <v>0</v>
      </c>
      <c r="M11" s="24"/>
      <c r="N11" s="24"/>
      <c r="O11" s="25"/>
      <c r="P11" s="21"/>
      <c r="Q11" s="17"/>
      <c r="R11" s="18">
        <f t="shared" si="2"/>
        <v>0</v>
      </c>
      <c r="S11" s="19">
        <v>42681</v>
      </c>
      <c r="T11" s="19" t="s">
        <v>241</v>
      </c>
      <c r="U11" s="32" t="s">
        <v>242</v>
      </c>
      <c r="V11" s="21">
        <v>335.31</v>
      </c>
      <c r="W11" s="17"/>
      <c r="X11" s="18">
        <f t="shared" si="3"/>
        <v>5.684341886080802E-14</v>
      </c>
    </row>
    <row r="12" spans="1:24" ht="15">
      <c r="A12" s="24">
        <v>42524</v>
      </c>
      <c r="B12" s="24" t="s">
        <v>103</v>
      </c>
      <c r="C12" s="25" t="s">
        <v>104</v>
      </c>
      <c r="D12" s="21">
        <v>495.86</v>
      </c>
      <c r="E12" s="21"/>
      <c r="F12" s="18">
        <f t="shared" si="0"/>
        <v>1022.41</v>
      </c>
      <c r="G12" s="24"/>
      <c r="H12" s="24"/>
      <c r="I12" s="25"/>
      <c r="J12" s="21"/>
      <c r="K12" s="21"/>
      <c r="L12" s="18">
        <f t="shared" si="1"/>
        <v>0</v>
      </c>
      <c r="M12" s="24"/>
      <c r="N12" s="24"/>
      <c r="O12" s="25"/>
      <c r="P12" s="21"/>
      <c r="Q12" s="21"/>
      <c r="R12" s="18">
        <f t="shared" si="2"/>
        <v>0</v>
      </c>
      <c r="S12" s="24"/>
      <c r="T12" s="24"/>
      <c r="U12" s="25"/>
      <c r="V12" s="21"/>
      <c r="W12" s="21"/>
      <c r="X12" s="18">
        <f t="shared" si="3"/>
        <v>5.684341886080802E-14</v>
      </c>
    </row>
    <row r="13" spans="1:24" ht="15">
      <c r="A13" s="13">
        <v>42601</v>
      </c>
      <c r="B13" s="13" t="s">
        <v>121</v>
      </c>
      <c r="C13" s="26" t="s">
        <v>122</v>
      </c>
      <c r="D13" s="27">
        <v>253.96</v>
      </c>
      <c r="E13" s="18"/>
      <c r="F13" s="18">
        <f t="shared" si="0"/>
        <v>768.4499999999999</v>
      </c>
      <c r="G13" s="13"/>
      <c r="H13" s="13"/>
      <c r="I13" s="26"/>
      <c r="J13" s="27"/>
      <c r="K13" s="18"/>
      <c r="L13" s="18">
        <f t="shared" si="1"/>
        <v>0</v>
      </c>
      <c r="M13" s="13"/>
      <c r="N13" s="13"/>
      <c r="O13" s="26"/>
      <c r="P13" s="27"/>
      <c r="Q13" s="18"/>
      <c r="R13" s="18">
        <f t="shared" si="2"/>
        <v>0</v>
      </c>
      <c r="S13" s="13"/>
      <c r="T13" s="13"/>
      <c r="U13" s="26"/>
      <c r="V13" s="27"/>
      <c r="W13" s="18"/>
      <c r="X13" s="18">
        <f t="shared" si="3"/>
        <v>5.684341886080802E-14</v>
      </c>
    </row>
    <row r="14" spans="1:24" ht="15">
      <c r="A14" s="24">
        <v>42618</v>
      </c>
      <c r="B14" s="24" t="s">
        <v>157</v>
      </c>
      <c r="C14" s="71" t="s">
        <v>142</v>
      </c>
      <c r="D14" s="27"/>
      <c r="E14" s="21">
        <v>1700</v>
      </c>
      <c r="F14" s="18">
        <f t="shared" si="0"/>
        <v>2468.45</v>
      </c>
      <c r="G14" s="24"/>
      <c r="H14" s="24"/>
      <c r="I14" s="42"/>
      <c r="J14" s="27"/>
      <c r="K14" s="21"/>
      <c r="L14" s="18">
        <f t="shared" si="1"/>
        <v>0</v>
      </c>
      <c r="M14" s="24"/>
      <c r="N14" s="24"/>
      <c r="O14" s="42"/>
      <c r="P14" s="27"/>
      <c r="Q14" s="21"/>
      <c r="R14" s="18">
        <f t="shared" si="2"/>
        <v>0</v>
      </c>
      <c r="S14" s="24"/>
      <c r="T14" s="24"/>
      <c r="U14" s="42"/>
      <c r="V14" s="27"/>
      <c r="W14" s="21"/>
      <c r="X14" s="18">
        <f t="shared" si="3"/>
        <v>5.684341886080802E-14</v>
      </c>
    </row>
    <row r="15" spans="1:24" ht="15">
      <c r="A15" s="24">
        <v>42661</v>
      </c>
      <c r="B15" s="24" t="s">
        <v>187</v>
      </c>
      <c r="C15" s="26" t="s">
        <v>188</v>
      </c>
      <c r="D15" s="20">
        <v>407.36</v>
      </c>
      <c r="E15" s="21"/>
      <c r="F15" s="18">
        <f t="shared" si="0"/>
        <v>2061.0899999999997</v>
      </c>
      <c r="G15" s="24"/>
      <c r="H15" s="24"/>
      <c r="I15" s="26"/>
      <c r="J15" s="20"/>
      <c r="K15" s="21"/>
      <c r="L15" s="18">
        <f t="shared" si="1"/>
        <v>0</v>
      </c>
      <c r="M15" s="24"/>
      <c r="N15" s="24"/>
      <c r="O15" s="26"/>
      <c r="P15" s="20"/>
      <c r="Q15" s="21"/>
      <c r="R15" s="18">
        <f t="shared" si="2"/>
        <v>0</v>
      </c>
      <c r="S15" s="24"/>
      <c r="T15" s="24"/>
      <c r="U15" s="26"/>
      <c r="V15" s="20"/>
      <c r="W15" s="21"/>
      <c r="X15" s="18">
        <f t="shared" si="3"/>
        <v>5.684341886080802E-14</v>
      </c>
    </row>
    <row r="16" spans="1:24" ht="15">
      <c r="A16" s="13">
        <v>42663</v>
      </c>
      <c r="B16" s="13" t="s">
        <v>187</v>
      </c>
      <c r="C16" s="26" t="s">
        <v>192</v>
      </c>
      <c r="D16" s="27">
        <v>274.78</v>
      </c>
      <c r="E16" s="28"/>
      <c r="F16" s="18">
        <f t="shared" si="0"/>
        <v>1786.3099999999997</v>
      </c>
      <c r="G16" s="13"/>
      <c r="H16" s="13"/>
      <c r="I16" s="26"/>
      <c r="J16" s="27"/>
      <c r="K16" s="28"/>
      <c r="L16" s="18">
        <f t="shared" si="1"/>
        <v>0</v>
      </c>
      <c r="M16" s="13"/>
      <c r="N16" s="13"/>
      <c r="O16" s="26"/>
      <c r="P16" s="27"/>
      <c r="Q16" s="28"/>
      <c r="R16" s="18">
        <f t="shared" si="2"/>
        <v>0</v>
      </c>
      <c r="S16" s="13"/>
      <c r="T16" s="13"/>
      <c r="U16" s="26"/>
      <c r="V16" s="27"/>
      <c r="W16" s="28"/>
      <c r="X16" s="18">
        <f t="shared" si="3"/>
        <v>5.684341886080802E-14</v>
      </c>
    </row>
    <row r="17" spans="1:24" ht="15">
      <c r="A17" s="13">
        <v>42664</v>
      </c>
      <c r="B17" s="13" t="s">
        <v>187</v>
      </c>
      <c r="C17" s="26" t="s">
        <v>204</v>
      </c>
      <c r="D17" s="27">
        <v>276.96</v>
      </c>
      <c r="E17" s="26"/>
      <c r="F17" s="18">
        <f t="shared" si="0"/>
        <v>1509.3499999999997</v>
      </c>
      <c r="G17" s="13"/>
      <c r="H17" s="13"/>
      <c r="I17" s="26"/>
      <c r="J17" s="27"/>
      <c r="K17" s="26"/>
      <c r="L17" s="18">
        <f t="shared" si="1"/>
        <v>0</v>
      </c>
      <c r="M17" s="13"/>
      <c r="N17" s="13"/>
      <c r="O17" s="26"/>
      <c r="P17" s="27"/>
      <c r="Q17" s="26"/>
      <c r="R17" s="18">
        <f t="shared" si="2"/>
        <v>0</v>
      </c>
      <c r="S17" s="13"/>
      <c r="T17" s="13"/>
      <c r="U17" s="26"/>
      <c r="V17" s="27"/>
      <c r="W17" s="26"/>
      <c r="X17" s="18">
        <f t="shared" si="3"/>
        <v>5.684341886080802E-14</v>
      </c>
    </row>
    <row r="18" spans="1:24" ht="15">
      <c r="A18" s="67">
        <v>42668</v>
      </c>
      <c r="B18" s="67" t="s">
        <v>267</v>
      </c>
      <c r="C18" s="61" t="s">
        <v>266</v>
      </c>
      <c r="D18" s="63">
        <v>1509.35</v>
      </c>
      <c r="E18" s="29"/>
      <c r="F18" s="18">
        <f t="shared" si="0"/>
        <v>-2.2737367544323206E-13</v>
      </c>
      <c r="G18" s="13"/>
      <c r="H18" s="13"/>
      <c r="I18" s="26"/>
      <c r="J18" s="29"/>
      <c r="K18" s="29"/>
      <c r="L18" s="18">
        <f t="shared" si="1"/>
        <v>0</v>
      </c>
      <c r="M18" s="13"/>
      <c r="N18" s="13"/>
      <c r="O18" s="26"/>
      <c r="P18" s="29"/>
      <c r="Q18" s="29"/>
      <c r="R18" s="18">
        <f t="shared" si="2"/>
        <v>0</v>
      </c>
      <c r="S18" s="13"/>
      <c r="T18" s="13"/>
      <c r="U18" s="26"/>
      <c r="V18" s="29"/>
      <c r="W18" s="29"/>
      <c r="X18" s="18">
        <f t="shared" si="3"/>
        <v>5.684341886080802E-14</v>
      </c>
    </row>
    <row r="19" spans="1:24" ht="15">
      <c r="A19" s="13"/>
      <c r="B19" s="13"/>
      <c r="C19" s="26"/>
      <c r="D19" s="29"/>
      <c r="E19" s="29"/>
      <c r="F19" s="18">
        <f t="shared" si="0"/>
        <v>-2.2737367544323206E-13</v>
      </c>
      <c r="G19" s="13"/>
      <c r="H19" s="13"/>
      <c r="I19" s="26"/>
      <c r="J19" s="29"/>
      <c r="K19" s="29"/>
      <c r="L19" s="18">
        <f t="shared" si="1"/>
        <v>0</v>
      </c>
      <c r="M19" s="13"/>
      <c r="N19" s="13"/>
      <c r="O19" s="26"/>
      <c r="P19" s="29"/>
      <c r="Q19" s="29"/>
      <c r="R19" s="18">
        <f t="shared" si="2"/>
        <v>0</v>
      </c>
      <c r="S19" s="13"/>
      <c r="T19" s="13"/>
      <c r="U19" s="26"/>
      <c r="V19" s="29"/>
      <c r="W19" s="29"/>
      <c r="X19" s="18">
        <f t="shared" si="3"/>
        <v>5.684341886080802E-14</v>
      </c>
    </row>
    <row r="20" spans="1:24" ht="15">
      <c r="A20" s="13"/>
      <c r="B20" s="13"/>
      <c r="C20" s="26"/>
      <c r="D20" s="29"/>
      <c r="E20" s="29"/>
      <c r="F20" s="18">
        <f t="shared" si="0"/>
        <v>-2.2737367544323206E-13</v>
      </c>
      <c r="G20" s="13"/>
      <c r="H20" s="13"/>
      <c r="I20" s="26"/>
      <c r="J20" s="29"/>
      <c r="K20" s="29"/>
      <c r="L20" s="18">
        <f t="shared" si="1"/>
        <v>0</v>
      </c>
      <c r="M20" s="13"/>
      <c r="N20" s="13"/>
      <c r="O20" s="26"/>
      <c r="P20" s="29"/>
      <c r="Q20" s="29"/>
      <c r="R20" s="18">
        <f t="shared" si="2"/>
        <v>0</v>
      </c>
      <c r="S20" s="13"/>
      <c r="T20" s="13"/>
      <c r="U20" s="26"/>
      <c r="V20" s="29"/>
      <c r="W20" s="29"/>
      <c r="X20" s="18">
        <f t="shared" si="3"/>
        <v>5.684341886080802E-14</v>
      </c>
    </row>
    <row r="21" spans="1:24" ht="15">
      <c r="A21" s="43"/>
      <c r="B21" s="43"/>
      <c r="C21" s="44"/>
      <c r="D21" s="45"/>
      <c r="E21" s="45"/>
      <c r="F21" s="46"/>
      <c r="G21" s="43"/>
      <c r="H21" s="43"/>
      <c r="I21" s="44"/>
      <c r="J21" s="45"/>
      <c r="K21" s="45"/>
      <c r="L21" s="46"/>
      <c r="M21" s="43"/>
      <c r="N21" s="43"/>
      <c r="O21" s="44"/>
      <c r="P21" s="45"/>
      <c r="Q21" s="45"/>
      <c r="R21" s="46"/>
      <c r="S21" s="43"/>
      <c r="T21" s="43"/>
      <c r="U21" s="44"/>
      <c r="V21" s="45"/>
      <c r="W21" s="45"/>
      <c r="X21" s="46"/>
    </row>
    <row r="22" spans="1:24" ht="17.25">
      <c r="A22" s="14"/>
      <c r="B22" s="14"/>
      <c r="C22" s="35" t="s">
        <v>15</v>
      </c>
      <c r="D22" s="36">
        <f>SUM(D7:D20)</f>
        <v>5547.5</v>
      </c>
      <c r="E22" s="36">
        <f>SUM(E7:E20)</f>
        <v>5547.5</v>
      </c>
      <c r="F22" s="18">
        <f>E22-D22</f>
        <v>0</v>
      </c>
      <c r="G22" s="14"/>
      <c r="H22" s="14"/>
      <c r="I22" s="35" t="s">
        <v>15</v>
      </c>
      <c r="J22" s="36">
        <f>SUM(J7:J20)</f>
        <v>0</v>
      </c>
      <c r="K22" s="36">
        <f>SUM(K7:K20)</f>
        <v>0</v>
      </c>
      <c r="L22" s="18">
        <f>K22-J22</f>
        <v>0</v>
      </c>
      <c r="M22" s="14"/>
      <c r="N22" s="14"/>
      <c r="O22" s="35" t="s">
        <v>15</v>
      </c>
      <c r="P22" s="36">
        <f>SUM(P7:P20)</f>
        <v>1700</v>
      </c>
      <c r="Q22" s="36">
        <f>SUM(Q7:Q20)</f>
        <v>1700</v>
      </c>
      <c r="R22" s="18">
        <f>Q22-P22</f>
        <v>0</v>
      </c>
      <c r="S22" s="14"/>
      <c r="T22" s="14"/>
      <c r="U22" s="35" t="s">
        <v>15</v>
      </c>
      <c r="V22" s="36">
        <f>SUM(V7:V20)</f>
        <v>1258.47</v>
      </c>
      <c r="W22" s="36">
        <f>SUM(W7:W20)</f>
        <v>1258.47</v>
      </c>
      <c r="X22" s="18">
        <f>W22-V22</f>
        <v>0</v>
      </c>
    </row>
  </sheetData>
  <sheetProtection selectLockedCells="1" selectUnlockedCells="1"/>
  <mergeCells count="20">
    <mergeCell ref="M1:R1"/>
    <mergeCell ref="M2:R2"/>
    <mergeCell ref="M3:R3"/>
    <mergeCell ref="M4:R4"/>
    <mergeCell ref="M5:R5"/>
    <mergeCell ref="S1:X1"/>
    <mergeCell ref="S2:X2"/>
    <mergeCell ref="S3:X3"/>
    <mergeCell ref="S4:X4"/>
    <mergeCell ref="S5:X5"/>
    <mergeCell ref="A1:F1"/>
    <mergeCell ref="A2:F2"/>
    <mergeCell ref="A3:F3"/>
    <mergeCell ref="A4:F4"/>
    <mergeCell ref="A5:F5"/>
    <mergeCell ref="G1:L1"/>
    <mergeCell ref="G2:L2"/>
    <mergeCell ref="G3:L3"/>
    <mergeCell ref="G4:L4"/>
    <mergeCell ref="G5:L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1.57421875" style="0" customWidth="1"/>
    <col min="2" max="2" width="15.140625" style="0" customWidth="1"/>
    <col min="3" max="3" width="63.57421875" style="0" customWidth="1"/>
    <col min="4" max="6" width="15.7109375" style="0" customWidth="1"/>
  </cols>
  <sheetData>
    <row r="1" spans="1:6" ht="17.25">
      <c r="A1" s="111" t="s">
        <v>6</v>
      </c>
      <c r="B1" s="111"/>
      <c r="C1" s="111"/>
      <c r="D1" s="111"/>
      <c r="E1" s="111"/>
      <c r="F1" s="111"/>
    </row>
    <row r="2" spans="1:6" ht="15">
      <c r="A2" s="112" t="s">
        <v>7</v>
      </c>
      <c r="B2" s="113"/>
      <c r="C2" s="113"/>
      <c r="D2" s="113"/>
      <c r="E2" s="113"/>
      <c r="F2" s="114"/>
    </row>
    <row r="3" spans="1:6" ht="15">
      <c r="A3" s="115" t="s">
        <v>0</v>
      </c>
      <c r="B3" s="116"/>
      <c r="C3" s="116"/>
      <c r="D3" s="116"/>
      <c r="E3" s="116"/>
      <c r="F3" s="117"/>
    </row>
    <row r="4" spans="1:6" ht="15">
      <c r="A4" s="118" t="s">
        <v>9</v>
      </c>
      <c r="B4" s="119"/>
      <c r="C4" s="119"/>
      <c r="D4" s="119"/>
      <c r="E4" s="119"/>
      <c r="F4" s="120"/>
    </row>
    <row r="5" spans="1:6" ht="15">
      <c r="A5" s="108" t="s">
        <v>29</v>
      </c>
      <c r="B5" s="109"/>
      <c r="C5" s="109"/>
      <c r="D5" s="109"/>
      <c r="E5" s="109"/>
      <c r="F5" s="110"/>
    </row>
    <row r="6" spans="1:6" s="14" customFormat="1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0">
        <v>42459</v>
      </c>
      <c r="B7" s="13" t="s">
        <v>65</v>
      </c>
      <c r="C7" s="56" t="s">
        <v>55</v>
      </c>
      <c r="D7" s="53"/>
      <c r="E7" s="17">
        <v>1637.38</v>
      </c>
      <c r="F7" s="18">
        <f>E7-D7</f>
        <v>1637.38</v>
      </c>
    </row>
    <row r="8" spans="1:6" ht="25.5" customHeight="1">
      <c r="A8" s="13">
        <v>42660</v>
      </c>
      <c r="B8" s="13"/>
      <c r="C8" s="82" t="s">
        <v>184</v>
      </c>
      <c r="D8" s="53"/>
      <c r="E8" s="53">
        <v>900</v>
      </c>
      <c r="F8" s="18">
        <f>F7-D8+E8</f>
        <v>2537.38</v>
      </c>
    </row>
    <row r="9" spans="1:6" ht="15">
      <c r="A9" s="19">
        <v>42663</v>
      </c>
      <c r="B9" s="19" t="s">
        <v>194</v>
      </c>
      <c r="C9" s="32" t="s">
        <v>193</v>
      </c>
      <c r="D9" s="21">
        <v>435</v>
      </c>
      <c r="E9" s="26"/>
      <c r="F9" s="18">
        <f aca="true" t="shared" si="0" ref="F9:F20">F8-D9+E9</f>
        <v>2102.38</v>
      </c>
    </row>
    <row r="10" spans="1:6" ht="15">
      <c r="A10" s="13">
        <v>42663</v>
      </c>
      <c r="B10" s="13" t="s">
        <v>195</v>
      </c>
      <c r="C10" s="33" t="s">
        <v>196</v>
      </c>
      <c r="D10" s="41">
        <v>210</v>
      </c>
      <c r="E10" s="26"/>
      <c r="F10" s="18">
        <f t="shared" si="0"/>
        <v>1892.38</v>
      </c>
    </row>
    <row r="11" spans="1:6" ht="15">
      <c r="A11" s="22">
        <v>42663</v>
      </c>
      <c r="B11" s="22" t="s">
        <v>197</v>
      </c>
      <c r="C11" s="40" t="s">
        <v>198</v>
      </c>
      <c r="D11" s="23">
        <v>400</v>
      </c>
      <c r="E11" s="17"/>
      <c r="F11" s="18">
        <f t="shared" si="0"/>
        <v>1492.38</v>
      </c>
    </row>
    <row r="12" spans="1:6" ht="15">
      <c r="A12" s="24">
        <v>42663</v>
      </c>
      <c r="B12" s="24" t="s">
        <v>199</v>
      </c>
      <c r="C12" s="25" t="s">
        <v>200</v>
      </c>
      <c r="D12" s="21">
        <v>510</v>
      </c>
      <c r="E12" s="21"/>
      <c r="F12" s="18">
        <f t="shared" si="0"/>
        <v>982.3800000000001</v>
      </c>
    </row>
    <row r="13" spans="1:6" ht="15">
      <c r="A13" s="13">
        <v>42663</v>
      </c>
      <c r="B13" s="13" t="s">
        <v>201</v>
      </c>
      <c r="C13" s="26" t="s">
        <v>202</v>
      </c>
      <c r="D13" s="27">
        <v>330</v>
      </c>
      <c r="E13" s="18"/>
      <c r="F13" s="18">
        <f t="shared" si="0"/>
        <v>652.3800000000001</v>
      </c>
    </row>
    <row r="14" spans="1:6" ht="30">
      <c r="A14" s="24">
        <v>42709</v>
      </c>
      <c r="B14" s="24" t="s">
        <v>245</v>
      </c>
      <c r="C14" s="42" t="s">
        <v>246</v>
      </c>
      <c r="D14" s="27"/>
      <c r="E14" s="21">
        <v>247.62</v>
      </c>
      <c r="F14" s="18">
        <f t="shared" si="0"/>
        <v>900.0000000000001</v>
      </c>
    </row>
    <row r="15" spans="1:6" ht="15">
      <c r="A15" s="24"/>
      <c r="B15" s="24"/>
      <c r="C15" s="26"/>
      <c r="D15" s="20"/>
      <c r="E15" s="21"/>
      <c r="F15" s="18">
        <f t="shared" si="0"/>
        <v>900.0000000000001</v>
      </c>
    </row>
    <row r="16" spans="1:6" ht="15">
      <c r="A16" s="13"/>
      <c r="B16" s="13"/>
      <c r="C16" s="26"/>
      <c r="D16" s="27"/>
      <c r="E16" s="28"/>
      <c r="F16" s="18">
        <f t="shared" si="0"/>
        <v>900.0000000000001</v>
      </c>
    </row>
    <row r="17" spans="1:6" ht="15">
      <c r="A17" s="13"/>
      <c r="B17" s="13"/>
      <c r="C17" s="26"/>
      <c r="D17" s="27"/>
      <c r="E17" s="26"/>
      <c r="F17" s="18">
        <f t="shared" si="0"/>
        <v>900.0000000000001</v>
      </c>
    </row>
    <row r="18" spans="1:6" ht="15">
      <c r="A18" s="13"/>
      <c r="B18" s="13"/>
      <c r="C18" s="26"/>
      <c r="D18" s="29"/>
      <c r="E18" s="29"/>
      <c r="F18" s="18">
        <f t="shared" si="0"/>
        <v>900.0000000000001</v>
      </c>
    </row>
    <row r="19" spans="1:6" ht="15">
      <c r="A19" s="13"/>
      <c r="B19" s="13"/>
      <c r="C19" s="26"/>
      <c r="D19" s="29"/>
      <c r="E19" s="29"/>
      <c r="F19" s="18">
        <f t="shared" si="0"/>
        <v>900.0000000000001</v>
      </c>
    </row>
    <row r="20" spans="1:6" ht="15">
      <c r="A20" s="13"/>
      <c r="B20" s="13"/>
      <c r="C20" s="26"/>
      <c r="D20" s="29"/>
      <c r="E20" s="29"/>
      <c r="F20" s="18">
        <f t="shared" si="0"/>
        <v>900.0000000000001</v>
      </c>
    </row>
    <row r="21" spans="1:6" ht="15">
      <c r="A21" s="43"/>
      <c r="B21" s="43"/>
      <c r="C21" s="44"/>
      <c r="D21" s="45"/>
      <c r="E21" s="45"/>
      <c r="F21" s="46"/>
    </row>
    <row r="22" spans="1:6" ht="17.25">
      <c r="A22" s="14"/>
      <c r="B22" s="14"/>
      <c r="C22" s="35" t="s">
        <v>15</v>
      </c>
      <c r="D22" s="36">
        <f>SUM(D7:D20)</f>
        <v>1885</v>
      </c>
      <c r="E22" s="36">
        <f>SUM(E7:E20)</f>
        <v>2785</v>
      </c>
      <c r="F22" s="18">
        <f>E22-D22</f>
        <v>900</v>
      </c>
    </row>
  </sheetData>
  <sheetProtection selectLockedCells="1" selectUnlockedCells="1"/>
  <mergeCells count="5">
    <mergeCell ref="A1:F1"/>
    <mergeCell ref="A2:F2"/>
    <mergeCell ref="A3:F3"/>
    <mergeCell ref="A4:F4"/>
    <mergeCell ref="A5:F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0">
      <selection activeCell="E35" sqref="E35"/>
    </sheetView>
  </sheetViews>
  <sheetFormatPr defaultColWidth="9.140625" defaultRowHeight="15"/>
  <cols>
    <col min="1" max="2" width="17.00390625" style="0" customWidth="1"/>
    <col min="3" max="3" width="74.57421875" style="0" bestFit="1" customWidth="1"/>
    <col min="4" max="5" width="13.00390625" style="0" bestFit="1" customWidth="1"/>
    <col min="6" max="6" width="15.7109375" style="0" customWidth="1"/>
    <col min="7" max="7" width="10.00390625" style="0" customWidth="1"/>
  </cols>
  <sheetData>
    <row r="1" spans="1:6" ht="17.25" customHeight="1">
      <c r="A1" s="111" t="s">
        <v>6</v>
      </c>
      <c r="B1" s="111"/>
      <c r="C1" s="111"/>
      <c r="D1" s="111"/>
      <c r="E1" s="111"/>
      <c r="F1" s="111"/>
    </row>
    <row r="2" spans="1:6" ht="15" customHeight="1">
      <c r="A2" s="112" t="s">
        <v>7</v>
      </c>
      <c r="B2" s="113"/>
      <c r="C2" s="113"/>
      <c r="D2" s="113"/>
      <c r="E2" s="113"/>
      <c r="F2" s="114"/>
    </row>
    <row r="3" spans="1:6" ht="15" customHeight="1">
      <c r="A3" s="115" t="s">
        <v>0</v>
      </c>
      <c r="B3" s="116"/>
      <c r="C3" s="116"/>
      <c r="D3" s="116"/>
      <c r="E3" s="116"/>
      <c r="F3" s="117"/>
    </row>
    <row r="4" spans="1:6" ht="15" customHeight="1">
      <c r="A4" s="118" t="s">
        <v>10</v>
      </c>
      <c r="B4" s="119"/>
      <c r="C4" s="119"/>
      <c r="D4" s="119"/>
      <c r="E4" s="119"/>
      <c r="F4" s="120"/>
    </row>
    <row r="5" spans="1:6" ht="26.25" customHeight="1">
      <c r="A5" s="108" t="s">
        <v>29</v>
      </c>
      <c r="B5" s="109"/>
      <c r="C5" s="109"/>
      <c r="D5" s="109"/>
      <c r="E5" s="109"/>
      <c r="F5" s="110"/>
    </row>
    <row r="6" spans="1:6" s="14" customFormat="1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0">
        <v>42459</v>
      </c>
      <c r="B7" s="13"/>
      <c r="C7" s="56" t="s">
        <v>56</v>
      </c>
      <c r="D7" s="17"/>
      <c r="E7" s="17">
        <v>4776.56</v>
      </c>
      <c r="F7" s="18">
        <f>E7-D7</f>
        <v>4776.56</v>
      </c>
    </row>
    <row r="8" spans="1:6" ht="15">
      <c r="A8" s="13">
        <v>42426</v>
      </c>
      <c r="B8" s="13" t="s">
        <v>33</v>
      </c>
      <c r="C8" s="26" t="s">
        <v>34</v>
      </c>
      <c r="D8" s="17">
        <v>18.51</v>
      </c>
      <c r="E8" s="17"/>
      <c r="F8" s="18">
        <f>F7-D8+E8</f>
        <v>4758.05</v>
      </c>
    </row>
    <row r="9" spans="1:6" ht="15">
      <c r="A9" s="19">
        <v>42426</v>
      </c>
      <c r="B9" s="19" t="s">
        <v>41</v>
      </c>
      <c r="C9" s="32" t="s">
        <v>42</v>
      </c>
      <c r="D9" s="21">
        <v>55.28</v>
      </c>
      <c r="E9" s="26"/>
      <c r="F9" s="18">
        <f aca="true" t="shared" si="0" ref="F9:F37">F8-D9+E9</f>
        <v>4702.77</v>
      </c>
    </row>
    <row r="10" spans="1:6" ht="15">
      <c r="A10" s="24">
        <v>42070</v>
      </c>
      <c r="B10" s="24" t="s">
        <v>41</v>
      </c>
      <c r="C10" s="60" t="s">
        <v>46</v>
      </c>
      <c r="D10" s="59">
        <v>21.51</v>
      </c>
      <c r="E10" s="26"/>
      <c r="F10" s="18">
        <f t="shared" si="0"/>
        <v>4681.26</v>
      </c>
    </row>
    <row r="11" spans="1:6" ht="15">
      <c r="A11" s="13">
        <v>42487</v>
      </c>
      <c r="B11" s="13" t="s">
        <v>41</v>
      </c>
      <c r="C11" s="56" t="s">
        <v>69</v>
      </c>
      <c r="D11" s="59">
        <v>369.72</v>
      </c>
      <c r="E11" s="17"/>
      <c r="F11" s="18">
        <f t="shared" si="0"/>
        <v>4311.54</v>
      </c>
    </row>
    <row r="12" spans="1:6" ht="15">
      <c r="A12" s="24">
        <v>42487</v>
      </c>
      <c r="B12" s="24" t="s">
        <v>70</v>
      </c>
      <c r="C12" s="25" t="s">
        <v>71</v>
      </c>
      <c r="D12" s="21">
        <v>3630</v>
      </c>
      <c r="E12" s="21"/>
      <c r="F12" s="18">
        <f t="shared" si="0"/>
        <v>681.54</v>
      </c>
    </row>
    <row r="13" spans="1:6" ht="15">
      <c r="A13" s="24">
        <v>42506</v>
      </c>
      <c r="B13" s="24" t="s">
        <v>41</v>
      </c>
      <c r="C13" s="60" t="s">
        <v>83</v>
      </c>
      <c r="D13" s="21">
        <v>51.83</v>
      </c>
      <c r="E13" s="18"/>
      <c r="F13" s="18">
        <f t="shared" si="0"/>
        <v>629.7099999999999</v>
      </c>
    </row>
    <row r="14" spans="1:6" ht="15">
      <c r="A14" s="24">
        <v>42514</v>
      </c>
      <c r="B14" s="24" t="s">
        <v>41</v>
      </c>
      <c r="C14" s="71" t="s">
        <v>96</v>
      </c>
      <c r="D14" s="27">
        <v>26.22</v>
      </c>
      <c r="E14" s="21"/>
      <c r="F14" s="18">
        <f t="shared" si="0"/>
        <v>603.4899999999999</v>
      </c>
    </row>
    <row r="15" spans="1:6" ht="15">
      <c r="A15" s="24">
        <v>42537</v>
      </c>
      <c r="B15" s="24" t="s">
        <v>41</v>
      </c>
      <c r="C15" s="61" t="s">
        <v>107</v>
      </c>
      <c r="D15" s="20">
        <v>53.47</v>
      </c>
      <c r="E15" s="21"/>
      <c r="F15" s="18">
        <f t="shared" si="0"/>
        <v>550.0199999999999</v>
      </c>
    </row>
    <row r="16" spans="1:6" ht="15">
      <c r="A16" s="24">
        <v>42544</v>
      </c>
      <c r="B16" s="24" t="s">
        <v>41</v>
      </c>
      <c r="C16" s="26" t="s">
        <v>110</v>
      </c>
      <c r="D16" s="27">
        <v>28.85</v>
      </c>
      <c r="E16" s="28"/>
      <c r="F16" s="18">
        <f t="shared" si="0"/>
        <v>521.1699999999998</v>
      </c>
    </row>
    <row r="17" spans="1:6" ht="15">
      <c r="A17" s="13">
        <v>42544</v>
      </c>
      <c r="B17" s="13" t="s">
        <v>41</v>
      </c>
      <c r="C17" s="61" t="s">
        <v>111</v>
      </c>
      <c r="D17" s="27">
        <v>47.27</v>
      </c>
      <c r="E17" s="26"/>
      <c r="F17" s="18">
        <f t="shared" si="0"/>
        <v>473.89999999999986</v>
      </c>
    </row>
    <row r="18" spans="1:6" ht="15">
      <c r="A18" s="13">
        <v>42583</v>
      </c>
      <c r="B18" s="24" t="s">
        <v>41</v>
      </c>
      <c r="C18" s="26" t="s">
        <v>113</v>
      </c>
      <c r="D18" s="63">
        <v>35.32</v>
      </c>
      <c r="E18" s="29"/>
      <c r="F18" s="18">
        <f t="shared" si="0"/>
        <v>438.57999999999987</v>
      </c>
    </row>
    <row r="19" spans="1:6" ht="15">
      <c r="A19" s="13">
        <v>42592</v>
      </c>
      <c r="B19" s="13" t="s">
        <v>41</v>
      </c>
      <c r="C19" s="61" t="s">
        <v>116</v>
      </c>
      <c r="D19" s="63">
        <v>87.07</v>
      </c>
      <c r="E19" s="29"/>
      <c r="F19" s="18">
        <f t="shared" si="0"/>
        <v>351.5099999999999</v>
      </c>
    </row>
    <row r="20" spans="1:6" ht="15">
      <c r="A20" s="13">
        <v>42608</v>
      </c>
      <c r="B20" s="24" t="s">
        <v>41</v>
      </c>
      <c r="C20" s="26" t="s">
        <v>136</v>
      </c>
      <c r="D20" s="63">
        <v>13.34</v>
      </c>
      <c r="E20" s="29"/>
      <c r="F20" s="18">
        <f t="shared" si="0"/>
        <v>338.1699999999999</v>
      </c>
    </row>
    <row r="21" spans="1:6" ht="15">
      <c r="A21" s="13">
        <v>42621</v>
      </c>
      <c r="B21" s="13" t="s">
        <v>41</v>
      </c>
      <c r="C21" s="61" t="s">
        <v>164</v>
      </c>
      <c r="D21" s="27">
        <f>366.63-7.23-5.52</f>
        <v>353.88</v>
      </c>
      <c r="E21" s="29"/>
      <c r="F21" s="18">
        <f t="shared" si="0"/>
        <v>-15.710000000000093</v>
      </c>
    </row>
    <row r="22" spans="1:6" ht="15">
      <c r="A22" s="13">
        <v>42621</v>
      </c>
      <c r="B22" s="13" t="s">
        <v>165</v>
      </c>
      <c r="C22" s="26" t="s">
        <v>166</v>
      </c>
      <c r="D22" s="63"/>
      <c r="E22" s="29">
        <v>28.46</v>
      </c>
      <c r="F22" s="18">
        <f t="shared" si="0"/>
        <v>12.749999999999908</v>
      </c>
    </row>
    <row r="23" spans="1:6" ht="15">
      <c r="A23" s="13">
        <v>42629</v>
      </c>
      <c r="B23" s="13" t="s">
        <v>167</v>
      </c>
      <c r="C23" s="26" t="s">
        <v>168</v>
      </c>
      <c r="D23" s="29">
        <v>39.96</v>
      </c>
      <c r="E23" s="29"/>
      <c r="F23" s="18">
        <f t="shared" si="0"/>
        <v>-27.210000000000093</v>
      </c>
    </row>
    <row r="24" spans="1:6" ht="15">
      <c r="A24" s="13">
        <v>42660</v>
      </c>
      <c r="B24" s="13" t="s">
        <v>167</v>
      </c>
      <c r="C24" s="26" t="s">
        <v>185</v>
      </c>
      <c r="D24" s="27">
        <v>41.29</v>
      </c>
      <c r="E24" s="29"/>
      <c r="F24" s="18">
        <f t="shared" si="0"/>
        <v>-68.50000000000009</v>
      </c>
    </row>
    <row r="25" spans="1:6" ht="15">
      <c r="A25" s="13">
        <v>42667</v>
      </c>
      <c r="B25" s="13" t="s">
        <v>43</v>
      </c>
      <c r="C25" s="61" t="s">
        <v>207</v>
      </c>
      <c r="D25" s="27">
        <v>124.08</v>
      </c>
      <c r="E25" s="29"/>
      <c r="F25" s="18">
        <f t="shared" si="0"/>
        <v>-192.5800000000001</v>
      </c>
    </row>
    <row r="26" spans="1:6" ht="15">
      <c r="A26" s="13">
        <v>42667</v>
      </c>
      <c r="B26" s="13" t="s">
        <v>41</v>
      </c>
      <c r="C26" s="26" t="s">
        <v>215</v>
      </c>
      <c r="D26" s="27">
        <v>42.54</v>
      </c>
      <c r="E26" s="29"/>
      <c r="F26" s="18">
        <f t="shared" si="0"/>
        <v>-235.1200000000001</v>
      </c>
    </row>
    <row r="27" spans="1:6" ht="15">
      <c r="A27" s="67">
        <v>42668</v>
      </c>
      <c r="B27" s="67" t="s">
        <v>216</v>
      </c>
      <c r="C27" s="61" t="s">
        <v>220</v>
      </c>
      <c r="D27" s="62"/>
      <c r="E27" s="29">
        <v>500</v>
      </c>
      <c r="F27" s="18">
        <f t="shared" si="0"/>
        <v>264.8799999999999</v>
      </c>
    </row>
    <row r="28" spans="1:6" ht="15">
      <c r="A28" s="13">
        <v>42698</v>
      </c>
      <c r="B28" s="13" t="s">
        <v>41</v>
      </c>
      <c r="C28" s="26" t="s">
        <v>244</v>
      </c>
      <c r="D28" s="27">
        <v>50.22</v>
      </c>
      <c r="E28" s="29"/>
      <c r="F28" s="18">
        <f t="shared" si="0"/>
        <v>214.65999999999988</v>
      </c>
    </row>
    <row r="29" spans="1:6" ht="15">
      <c r="A29" s="13">
        <v>42724</v>
      </c>
      <c r="B29" s="13" t="s">
        <v>41</v>
      </c>
      <c r="C29" s="61" t="s">
        <v>259</v>
      </c>
      <c r="D29" s="27">
        <v>458.51</v>
      </c>
      <c r="E29" s="29"/>
      <c r="F29" s="18">
        <f t="shared" si="0"/>
        <v>-243.8500000000001</v>
      </c>
    </row>
    <row r="30" spans="1:6" ht="15">
      <c r="A30" s="13">
        <v>42724</v>
      </c>
      <c r="B30" s="13" t="s">
        <v>41</v>
      </c>
      <c r="C30" s="61" t="s">
        <v>260</v>
      </c>
      <c r="D30" s="27">
        <v>32.67</v>
      </c>
      <c r="E30" s="29"/>
      <c r="F30" s="18">
        <f t="shared" si="0"/>
        <v>-276.5200000000001</v>
      </c>
    </row>
    <row r="31" spans="1:6" ht="15">
      <c r="A31" s="13">
        <v>42724</v>
      </c>
      <c r="B31" s="13" t="s">
        <v>41</v>
      </c>
      <c r="C31" s="61" t="s">
        <v>261</v>
      </c>
      <c r="D31" s="27">
        <v>116.86</v>
      </c>
      <c r="E31" s="29"/>
      <c r="F31" s="18">
        <f t="shared" si="0"/>
        <v>-393.3800000000001</v>
      </c>
    </row>
    <row r="32" spans="1:6" ht="15">
      <c r="A32" s="13">
        <v>42725</v>
      </c>
      <c r="B32" s="13" t="s">
        <v>41</v>
      </c>
      <c r="C32" s="26" t="s">
        <v>263</v>
      </c>
      <c r="D32" s="27">
        <v>65.67</v>
      </c>
      <c r="E32" s="29"/>
      <c r="F32" s="18">
        <f t="shared" si="0"/>
        <v>-459.0500000000001</v>
      </c>
    </row>
    <row r="33" spans="1:6" ht="15">
      <c r="A33" s="13">
        <v>42393</v>
      </c>
      <c r="B33" s="13" t="s">
        <v>41</v>
      </c>
      <c r="C33" s="26" t="s">
        <v>264</v>
      </c>
      <c r="D33" s="27">
        <v>25.77</v>
      </c>
      <c r="E33" s="29"/>
      <c r="F33" s="18">
        <f t="shared" si="0"/>
        <v>-484.8200000000001</v>
      </c>
    </row>
    <row r="34" spans="1:6" ht="15">
      <c r="A34" s="13">
        <v>42735</v>
      </c>
      <c r="B34" s="13" t="s">
        <v>270</v>
      </c>
      <c r="C34" s="26" t="s">
        <v>272</v>
      </c>
      <c r="D34" s="55"/>
      <c r="E34" s="29">
        <v>484.82</v>
      </c>
      <c r="F34" s="18">
        <f>F33-D34+E34</f>
        <v>0</v>
      </c>
    </row>
    <row r="35" spans="1:6" ht="15">
      <c r="A35" s="13"/>
      <c r="B35" s="13"/>
      <c r="C35" s="26"/>
      <c r="D35" s="55"/>
      <c r="E35" s="29"/>
      <c r="F35" s="18">
        <f t="shared" si="0"/>
        <v>0</v>
      </c>
    </row>
    <row r="36" spans="1:6" ht="15">
      <c r="A36" s="13"/>
      <c r="B36" s="13"/>
      <c r="C36" s="26"/>
      <c r="D36" s="55"/>
      <c r="E36" s="29"/>
      <c r="F36" s="18">
        <f t="shared" si="0"/>
        <v>0</v>
      </c>
    </row>
    <row r="37" spans="1:6" ht="15">
      <c r="A37" s="13"/>
      <c r="B37" s="13"/>
      <c r="C37" s="26"/>
      <c r="D37" s="55"/>
      <c r="E37" s="29"/>
      <c r="F37" s="18">
        <f t="shared" si="0"/>
        <v>0</v>
      </c>
    </row>
    <row r="38" spans="1:6" ht="15">
      <c r="A38" s="43"/>
      <c r="B38" s="43"/>
      <c r="C38" s="44"/>
      <c r="D38" s="45"/>
      <c r="E38" s="45"/>
      <c r="F38" s="46"/>
    </row>
    <row r="39" spans="1:6" ht="17.25">
      <c r="A39" s="14"/>
      <c r="B39" s="14"/>
      <c r="C39" s="35" t="s">
        <v>15</v>
      </c>
      <c r="D39" s="36">
        <f>SUM(D7:D37)</f>
        <v>5789.840000000002</v>
      </c>
      <c r="E39" s="36">
        <f>SUM(E7:E37)</f>
        <v>5789.84</v>
      </c>
      <c r="F39" s="18">
        <f>E39-D39</f>
        <v>0</v>
      </c>
    </row>
    <row r="40" ht="15">
      <c r="A40" s="72" t="s">
        <v>87</v>
      </c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3.28125" style="14" customWidth="1"/>
    <col min="2" max="2" width="14.7109375" style="14" customWidth="1"/>
    <col min="3" max="3" width="60.57421875" style="14" customWidth="1"/>
    <col min="4" max="6" width="15.7109375" style="14" customWidth="1"/>
    <col min="7" max="7" width="9.140625" style="14" customWidth="1"/>
    <col min="8" max="8" width="13.28125" style="14" hidden="1" customWidth="1"/>
    <col min="9" max="9" width="16.7109375" style="14" hidden="1" customWidth="1"/>
    <col min="10" max="10" width="62.28125" style="14" hidden="1" customWidth="1"/>
    <col min="11" max="11" width="12.00390625" style="14" hidden="1" customWidth="1"/>
    <col min="12" max="12" width="13.00390625" style="14" hidden="1" customWidth="1"/>
    <col min="13" max="13" width="14.57421875" style="14" hidden="1" customWidth="1"/>
    <col min="14" max="16384" width="9.140625" style="14" customWidth="1"/>
  </cols>
  <sheetData>
    <row r="1" spans="1:13" ht="17.25" customHeight="1">
      <c r="A1" s="98" t="s">
        <v>6</v>
      </c>
      <c r="B1" s="98"/>
      <c r="C1" s="98"/>
      <c r="D1" s="98"/>
      <c r="E1" s="98"/>
      <c r="F1" s="98"/>
      <c r="H1" s="98" t="s">
        <v>6</v>
      </c>
      <c r="I1" s="98"/>
      <c r="J1" s="98"/>
      <c r="K1" s="98"/>
      <c r="L1" s="98"/>
      <c r="M1" s="98"/>
    </row>
    <row r="2" spans="1:13" ht="15">
      <c r="A2" s="99" t="s">
        <v>7</v>
      </c>
      <c r="B2" s="100"/>
      <c r="C2" s="100"/>
      <c r="D2" s="100"/>
      <c r="E2" s="100"/>
      <c r="F2" s="101"/>
      <c r="H2" s="99" t="s">
        <v>7</v>
      </c>
      <c r="I2" s="100"/>
      <c r="J2" s="100"/>
      <c r="K2" s="100"/>
      <c r="L2" s="100"/>
      <c r="M2" s="101"/>
    </row>
    <row r="3" spans="1:13" ht="15" customHeight="1">
      <c r="A3" s="102" t="s">
        <v>0</v>
      </c>
      <c r="B3" s="103"/>
      <c r="C3" s="103"/>
      <c r="D3" s="103"/>
      <c r="E3" s="103"/>
      <c r="F3" s="104"/>
      <c r="H3" s="102" t="s">
        <v>0</v>
      </c>
      <c r="I3" s="103"/>
      <c r="J3" s="103"/>
      <c r="K3" s="103"/>
      <c r="L3" s="103"/>
      <c r="M3" s="104"/>
    </row>
    <row r="4" spans="1:13" ht="15" customHeight="1">
      <c r="A4" s="105" t="s">
        <v>11</v>
      </c>
      <c r="B4" s="106"/>
      <c r="C4" s="106"/>
      <c r="D4" s="106"/>
      <c r="E4" s="106"/>
      <c r="F4" s="107"/>
      <c r="H4" s="105" t="s">
        <v>31</v>
      </c>
      <c r="I4" s="106"/>
      <c r="J4" s="106"/>
      <c r="K4" s="106"/>
      <c r="L4" s="106"/>
      <c r="M4" s="107"/>
    </row>
    <row r="5" spans="1:13" ht="15">
      <c r="A5" s="108" t="s">
        <v>29</v>
      </c>
      <c r="B5" s="109"/>
      <c r="C5" s="109"/>
      <c r="D5" s="109"/>
      <c r="E5" s="109"/>
      <c r="F5" s="110"/>
      <c r="H5" s="108" t="s">
        <v>29</v>
      </c>
      <c r="I5" s="109"/>
      <c r="J5" s="109"/>
      <c r="K5" s="109"/>
      <c r="L5" s="109"/>
      <c r="M5" s="110"/>
    </row>
    <row r="6" spans="1:13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  <c r="H6" s="15" t="s">
        <v>1</v>
      </c>
      <c r="I6" s="15" t="s">
        <v>27</v>
      </c>
      <c r="J6" s="15" t="s">
        <v>2</v>
      </c>
      <c r="K6" s="15" t="s">
        <v>3</v>
      </c>
      <c r="L6" s="15" t="s">
        <v>4</v>
      </c>
      <c r="M6" s="15" t="s">
        <v>5</v>
      </c>
    </row>
    <row r="7" spans="1:13" ht="30">
      <c r="A7" s="13">
        <v>42459</v>
      </c>
      <c r="B7" s="13" t="s">
        <v>66</v>
      </c>
      <c r="C7" s="56" t="s">
        <v>62</v>
      </c>
      <c r="D7" s="17"/>
      <c r="E7" s="17">
        <v>1710</v>
      </c>
      <c r="F7" s="18">
        <f>E7-D7</f>
        <v>1710</v>
      </c>
      <c r="H7" s="30"/>
      <c r="I7" s="13"/>
      <c r="J7" s="16"/>
      <c r="K7" s="17"/>
      <c r="L7" s="17"/>
      <c r="M7" s="18">
        <f>L7-K7</f>
        <v>0</v>
      </c>
    </row>
    <row r="8" spans="1:13" ht="30">
      <c r="A8" s="13">
        <v>42493</v>
      </c>
      <c r="B8" s="13" t="s">
        <v>66</v>
      </c>
      <c r="C8" s="56" t="s">
        <v>74</v>
      </c>
      <c r="D8" s="58">
        <v>656.95</v>
      </c>
      <c r="E8" s="17"/>
      <c r="F8" s="18">
        <f>F7-D8+E8</f>
        <v>1053.05</v>
      </c>
      <c r="H8" s="30"/>
      <c r="I8" s="13"/>
      <c r="J8" s="56"/>
      <c r="K8" s="58"/>
      <c r="L8" s="17"/>
      <c r="M8" s="18">
        <f>M7-K8+L8</f>
        <v>0</v>
      </c>
    </row>
    <row r="9" spans="1:13" ht="25.5">
      <c r="A9" s="19">
        <v>42502</v>
      </c>
      <c r="B9" s="19" t="s">
        <v>66</v>
      </c>
      <c r="C9" s="20" t="s">
        <v>77</v>
      </c>
      <c r="D9" s="21">
        <v>1206.35</v>
      </c>
      <c r="E9" s="26">
        <v>153.3</v>
      </c>
      <c r="F9" s="18">
        <f aca="true" t="shared" si="0" ref="F9:F20">F8-D9+E9</f>
        <v>0</v>
      </c>
      <c r="H9" s="31"/>
      <c r="I9" s="19"/>
      <c r="J9" s="32"/>
      <c r="K9" s="21"/>
      <c r="L9" s="26"/>
      <c r="M9" s="18">
        <f aca="true" t="shared" si="1" ref="M9:M20">M8-K9+L9</f>
        <v>0</v>
      </c>
    </row>
    <row r="10" spans="1:13" ht="30">
      <c r="A10" s="67">
        <v>42503</v>
      </c>
      <c r="B10" s="67" t="s">
        <v>84</v>
      </c>
      <c r="C10" s="73" t="s">
        <v>85</v>
      </c>
      <c r="D10" s="41"/>
      <c r="E10" s="57">
        <v>1000</v>
      </c>
      <c r="F10" s="18">
        <f t="shared" si="0"/>
        <v>1000</v>
      </c>
      <c r="H10" s="67"/>
      <c r="I10" s="67"/>
      <c r="J10" s="33"/>
      <c r="K10" s="41"/>
      <c r="L10" s="57"/>
      <c r="M10" s="18">
        <f t="shared" si="1"/>
        <v>0</v>
      </c>
    </row>
    <row r="11" spans="1:13" ht="15">
      <c r="A11" s="19">
        <v>42668</v>
      </c>
      <c r="B11" s="19" t="s">
        <v>230</v>
      </c>
      <c r="C11" s="74" t="s">
        <v>231</v>
      </c>
      <c r="D11" s="58">
        <v>1000</v>
      </c>
      <c r="E11" s="17"/>
      <c r="F11" s="18">
        <f t="shared" si="0"/>
        <v>0</v>
      </c>
      <c r="H11" s="31"/>
      <c r="I11" s="19"/>
      <c r="J11" s="68"/>
      <c r="K11" s="23"/>
      <c r="L11" s="17"/>
      <c r="M11" s="18">
        <f t="shared" si="1"/>
        <v>0</v>
      </c>
    </row>
    <row r="12" spans="1:13" ht="15">
      <c r="A12" s="24">
        <v>42735</v>
      </c>
      <c r="B12" s="24"/>
      <c r="C12" s="25" t="s">
        <v>269</v>
      </c>
      <c r="D12" s="21"/>
      <c r="E12" s="21">
        <v>1000</v>
      </c>
      <c r="F12" s="18">
        <f t="shared" si="0"/>
        <v>1000</v>
      </c>
      <c r="H12" s="24"/>
      <c r="I12" s="24"/>
      <c r="J12" s="25"/>
      <c r="K12" s="21"/>
      <c r="L12" s="21"/>
      <c r="M12" s="18">
        <f t="shared" si="1"/>
        <v>0</v>
      </c>
    </row>
    <row r="13" spans="1:13" ht="15">
      <c r="A13" s="13"/>
      <c r="B13" s="13"/>
      <c r="C13" s="26"/>
      <c r="D13" s="27"/>
      <c r="E13" s="18"/>
      <c r="F13" s="18">
        <f t="shared" si="0"/>
        <v>1000</v>
      </c>
      <c r="H13" s="13"/>
      <c r="I13" s="13"/>
      <c r="J13" s="26"/>
      <c r="K13" s="27"/>
      <c r="L13" s="18"/>
      <c r="M13" s="18">
        <f t="shared" si="1"/>
        <v>0</v>
      </c>
    </row>
    <row r="14" spans="1:13" ht="15">
      <c r="A14" s="24"/>
      <c r="B14" s="24"/>
      <c r="C14" s="42"/>
      <c r="D14" s="27"/>
      <c r="E14" s="21"/>
      <c r="F14" s="18">
        <f t="shared" si="0"/>
        <v>1000</v>
      </c>
      <c r="H14" s="24"/>
      <c r="I14" s="24"/>
      <c r="J14" s="42"/>
      <c r="K14" s="27"/>
      <c r="L14" s="21"/>
      <c r="M14" s="18">
        <f t="shared" si="1"/>
        <v>0</v>
      </c>
    </row>
    <row r="15" spans="1:13" ht="15">
      <c r="A15" s="24"/>
      <c r="B15" s="24"/>
      <c r="C15" s="26"/>
      <c r="D15" s="20"/>
      <c r="E15" s="21"/>
      <c r="F15" s="18">
        <f t="shared" si="0"/>
        <v>1000</v>
      </c>
      <c r="H15" s="24"/>
      <c r="I15" s="24"/>
      <c r="J15" s="26"/>
      <c r="K15" s="20"/>
      <c r="L15" s="21"/>
      <c r="M15" s="18">
        <f t="shared" si="1"/>
        <v>0</v>
      </c>
    </row>
    <row r="16" spans="1:13" ht="15">
      <c r="A16" s="13"/>
      <c r="B16" s="13"/>
      <c r="C16" s="26"/>
      <c r="D16" s="27"/>
      <c r="E16" s="28"/>
      <c r="F16" s="18">
        <f t="shared" si="0"/>
        <v>1000</v>
      </c>
      <c r="H16" s="13"/>
      <c r="I16" s="13"/>
      <c r="J16" s="26"/>
      <c r="K16" s="27"/>
      <c r="L16" s="28"/>
      <c r="M16" s="18">
        <f t="shared" si="1"/>
        <v>0</v>
      </c>
    </row>
    <row r="17" spans="1:13" ht="15">
      <c r="A17" s="13"/>
      <c r="B17" s="13"/>
      <c r="C17" s="26"/>
      <c r="D17" s="27"/>
      <c r="E17" s="26"/>
      <c r="F17" s="18">
        <f t="shared" si="0"/>
        <v>1000</v>
      </c>
      <c r="H17" s="13"/>
      <c r="I17" s="13"/>
      <c r="J17" s="26"/>
      <c r="K17" s="27"/>
      <c r="L17" s="26"/>
      <c r="M17" s="18">
        <f t="shared" si="1"/>
        <v>0</v>
      </c>
    </row>
    <row r="18" spans="1:13" ht="15">
      <c r="A18" s="13"/>
      <c r="B18" s="13"/>
      <c r="C18" s="26"/>
      <c r="D18" s="29"/>
      <c r="E18" s="29"/>
      <c r="F18" s="18">
        <f t="shared" si="0"/>
        <v>1000</v>
      </c>
      <c r="H18" s="13"/>
      <c r="I18" s="13"/>
      <c r="J18" s="26"/>
      <c r="K18" s="29"/>
      <c r="L18" s="29"/>
      <c r="M18" s="18">
        <f t="shared" si="1"/>
        <v>0</v>
      </c>
    </row>
    <row r="19" spans="1:13" ht="15">
      <c r="A19" s="13"/>
      <c r="B19" s="13"/>
      <c r="C19" s="26"/>
      <c r="D19" s="29"/>
      <c r="E19" s="29"/>
      <c r="F19" s="18">
        <f t="shared" si="0"/>
        <v>1000</v>
      </c>
      <c r="H19" s="13"/>
      <c r="I19" s="13"/>
      <c r="J19" s="26"/>
      <c r="K19" s="29"/>
      <c r="L19" s="29"/>
      <c r="M19" s="18">
        <f t="shared" si="1"/>
        <v>0</v>
      </c>
    </row>
    <row r="20" spans="1:13" ht="15">
      <c r="A20" s="13"/>
      <c r="B20" s="13"/>
      <c r="C20" s="26"/>
      <c r="D20" s="29"/>
      <c r="E20" s="29"/>
      <c r="F20" s="18">
        <f t="shared" si="0"/>
        <v>1000</v>
      </c>
      <c r="H20" s="13"/>
      <c r="I20" s="13"/>
      <c r="J20" s="26"/>
      <c r="K20" s="29"/>
      <c r="L20" s="29"/>
      <c r="M20" s="18">
        <f t="shared" si="1"/>
        <v>0</v>
      </c>
    </row>
    <row r="21" spans="1:13" ht="15">
      <c r="A21" s="43"/>
      <c r="B21" s="43"/>
      <c r="C21" s="44"/>
      <c r="D21" s="45"/>
      <c r="E21" s="45"/>
      <c r="F21" s="46"/>
      <c r="H21" s="43"/>
      <c r="I21" s="43"/>
      <c r="J21" s="44"/>
      <c r="K21" s="45"/>
      <c r="L21" s="45"/>
      <c r="M21" s="46"/>
    </row>
    <row r="22" spans="3:13" ht="17.25">
      <c r="C22" s="35" t="s">
        <v>15</v>
      </c>
      <c r="D22" s="36">
        <f>SUM(D7:D20)</f>
        <v>2863.3</v>
      </c>
      <c r="E22" s="36">
        <f>SUM(E7:E20)</f>
        <v>3863.3</v>
      </c>
      <c r="F22" s="18">
        <f>E22-D22</f>
        <v>1000</v>
      </c>
      <c r="J22" s="35" t="s">
        <v>15</v>
      </c>
      <c r="K22" s="36">
        <f>SUM(K7:K20)</f>
        <v>0</v>
      </c>
      <c r="L22" s="36">
        <f>SUM(L7:L20)</f>
        <v>0</v>
      </c>
      <c r="M22" s="18">
        <f>L22-K22</f>
        <v>0</v>
      </c>
    </row>
  </sheetData>
  <sheetProtection selectLockedCells="1" selectUnlockedCells="1"/>
  <mergeCells count="10">
    <mergeCell ref="A4:F4"/>
    <mergeCell ref="A5:F5"/>
    <mergeCell ref="A1:F1"/>
    <mergeCell ref="A2:F2"/>
    <mergeCell ref="A3:F3"/>
    <mergeCell ref="H1:M1"/>
    <mergeCell ref="H2:M2"/>
    <mergeCell ref="H3:M3"/>
    <mergeCell ref="H4:M4"/>
    <mergeCell ref="H5:M5"/>
  </mergeCells>
  <printOptions/>
  <pageMargins left="0.5118110236220472" right="0.5118110236220472" top="0.7874015748031497" bottom="0.7874015748031497" header="0.31496062992125984" footer="0.31496062992125984"/>
  <pageSetup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J38" sqref="J38"/>
    </sheetView>
  </sheetViews>
  <sheetFormatPr defaultColWidth="9.140625" defaultRowHeight="15"/>
  <cols>
    <col min="1" max="1" width="12.57421875" style="0" customWidth="1"/>
    <col min="2" max="2" width="14.421875" style="0" customWidth="1"/>
    <col min="3" max="3" width="53.28125" style="0" customWidth="1"/>
    <col min="4" max="6" width="15.7109375" style="0" customWidth="1"/>
  </cols>
  <sheetData>
    <row r="1" spans="1:6" ht="17.25">
      <c r="A1" s="111" t="s">
        <v>6</v>
      </c>
      <c r="B1" s="111"/>
      <c r="C1" s="111"/>
      <c r="D1" s="111"/>
      <c r="E1" s="111"/>
      <c r="F1" s="111"/>
    </row>
    <row r="2" spans="1:6" ht="15">
      <c r="A2" s="112" t="s">
        <v>7</v>
      </c>
      <c r="B2" s="113"/>
      <c r="C2" s="113"/>
      <c r="D2" s="113"/>
      <c r="E2" s="113"/>
      <c r="F2" s="114"/>
    </row>
    <row r="3" spans="1:6" ht="15">
      <c r="A3" s="115" t="s">
        <v>0</v>
      </c>
      <c r="B3" s="116"/>
      <c r="C3" s="116"/>
      <c r="D3" s="116"/>
      <c r="E3" s="116"/>
      <c r="F3" s="117"/>
    </row>
    <row r="4" spans="1:6" ht="15">
      <c r="A4" s="118" t="s">
        <v>12</v>
      </c>
      <c r="B4" s="119"/>
      <c r="C4" s="119"/>
      <c r="D4" s="119"/>
      <c r="E4" s="119"/>
      <c r="F4" s="120"/>
    </row>
    <row r="5" spans="1:6" ht="15">
      <c r="A5" s="108" t="s">
        <v>29</v>
      </c>
      <c r="B5" s="109"/>
      <c r="C5" s="109"/>
      <c r="D5" s="109"/>
      <c r="E5" s="109"/>
      <c r="F5" s="110"/>
    </row>
    <row r="6" spans="1:6" ht="15">
      <c r="A6" s="15" t="s">
        <v>1</v>
      </c>
      <c r="B6" s="15" t="s">
        <v>27</v>
      </c>
      <c r="C6" s="15" t="s">
        <v>2</v>
      </c>
      <c r="D6" s="15" t="s">
        <v>3</v>
      </c>
      <c r="E6" s="15" t="s">
        <v>4</v>
      </c>
      <c r="F6" s="15" t="s">
        <v>5</v>
      </c>
    </row>
    <row r="7" spans="1:6" ht="15">
      <c r="A7" s="30">
        <v>42459</v>
      </c>
      <c r="B7" s="13" t="s">
        <v>63</v>
      </c>
      <c r="C7" s="56" t="s">
        <v>57</v>
      </c>
      <c r="D7" s="17"/>
      <c r="E7" s="17">
        <v>1710</v>
      </c>
      <c r="F7" s="18">
        <f>E7-D7</f>
        <v>1710</v>
      </c>
    </row>
    <row r="8" spans="1:6" ht="25.5" customHeight="1">
      <c r="A8" s="13">
        <v>42618</v>
      </c>
      <c r="B8" s="13" t="s">
        <v>156</v>
      </c>
      <c r="C8" s="56" t="s">
        <v>151</v>
      </c>
      <c r="D8" s="21"/>
      <c r="E8" s="91">
        <v>590</v>
      </c>
      <c r="F8" s="18">
        <f>F7-D8+E8</f>
        <v>2300</v>
      </c>
    </row>
    <row r="9" spans="1:6" ht="15">
      <c r="A9" s="19">
        <v>42621</v>
      </c>
      <c r="B9" s="19" t="s">
        <v>63</v>
      </c>
      <c r="C9" s="20" t="s">
        <v>158</v>
      </c>
      <c r="D9" s="21">
        <v>1800</v>
      </c>
      <c r="E9" s="26">
        <v>1800</v>
      </c>
      <c r="F9" s="18">
        <f aca="true" t="shared" si="0" ref="F9:F35">F8-D9+E9</f>
        <v>2300</v>
      </c>
    </row>
    <row r="10" spans="1:6" ht="15">
      <c r="A10" s="13">
        <v>42661</v>
      </c>
      <c r="B10" s="13" t="s">
        <v>63</v>
      </c>
      <c r="C10" s="73" t="s">
        <v>186</v>
      </c>
      <c r="D10" s="89">
        <v>1800</v>
      </c>
      <c r="E10" s="26"/>
      <c r="F10" s="18">
        <f t="shared" si="0"/>
        <v>500</v>
      </c>
    </row>
    <row r="11" spans="1:6" ht="15">
      <c r="A11" s="65">
        <v>42663</v>
      </c>
      <c r="B11" s="65" t="s">
        <v>63</v>
      </c>
      <c r="C11" s="75" t="s">
        <v>203</v>
      </c>
      <c r="D11" s="92">
        <v>223</v>
      </c>
      <c r="E11" s="17"/>
      <c r="F11" s="18">
        <f t="shared" si="0"/>
        <v>277</v>
      </c>
    </row>
    <row r="12" spans="1:6" ht="15">
      <c r="A12" s="24">
        <v>42667</v>
      </c>
      <c r="B12" s="24" t="s">
        <v>63</v>
      </c>
      <c r="C12" s="25" t="s">
        <v>209</v>
      </c>
      <c r="D12" s="91">
        <v>250</v>
      </c>
      <c r="E12" s="21"/>
      <c r="F12" s="18">
        <f t="shared" si="0"/>
        <v>27</v>
      </c>
    </row>
    <row r="13" spans="1:6" ht="15">
      <c r="A13" s="83">
        <v>42668</v>
      </c>
      <c r="B13" s="83"/>
      <c r="C13" s="69" t="s">
        <v>223</v>
      </c>
      <c r="D13" s="55"/>
      <c r="E13" s="84">
        <v>6334.08</v>
      </c>
      <c r="F13" s="18">
        <f t="shared" si="0"/>
        <v>6361.08</v>
      </c>
    </row>
    <row r="14" spans="1:6" ht="15">
      <c r="A14" s="24">
        <v>42668</v>
      </c>
      <c r="B14" s="24"/>
      <c r="C14" s="86" t="s">
        <v>235</v>
      </c>
      <c r="D14" s="55"/>
      <c r="E14" s="53">
        <v>1241</v>
      </c>
      <c r="F14" s="18">
        <f t="shared" si="0"/>
        <v>7602.08</v>
      </c>
    </row>
    <row r="15" spans="1:6" ht="15">
      <c r="A15" s="24"/>
      <c r="B15" s="24" t="s">
        <v>247</v>
      </c>
      <c r="C15" s="26" t="s">
        <v>248</v>
      </c>
      <c r="D15" s="70"/>
      <c r="E15" s="21"/>
      <c r="F15" s="18">
        <f t="shared" si="0"/>
        <v>7602.08</v>
      </c>
    </row>
    <row r="16" spans="1:6" ht="15">
      <c r="A16" s="13">
        <v>42717</v>
      </c>
      <c r="B16" s="13" t="s">
        <v>63</v>
      </c>
      <c r="C16" s="26" t="s">
        <v>249</v>
      </c>
      <c r="D16" s="27">
        <v>250</v>
      </c>
      <c r="E16" s="28"/>
      <c r="F16" s="18">
        <f t="shared" si="0"/>
        <v>7352.08</v>
      </c>
    </row>
    <row r="17" spans="1:6" ht="15">
      <c r="A17" s="13">
        <v>42717</v>
      </c>
      <c r="B17" s="13" t="s">
        <v>63</v>
      </c>
      <c r="C17" s="26" t="s">
        <v>250</v>
      </c>
      <c r="D17" s="27">
        <v>250</v>
      </c>
      <c r="E17" s="26"/>
      <c r="F17" s="18">
        <f t="shared" si="0"/>
        <v>7102.08</v>
      </c>
    </row>
    <row r="18" spans="1:6" ht="15">
      <c r="A18" s="13">
        <v>42717</v>
      </c>
      <c r="B18" s="13" t="s">
        <v>63</v>
      </c>
      <c r="C18" s="26" t="s">
        <v>251</v>
      </c>
      <c r="D18" s="27">
        <v>500</v>
      </c>
      <c r="E18" s="26"/>
      <c r="F18" s="18">
        <f t="shared" si="0"/>
        <v>6602.08</v>
      </c>
    </row>
    <row r="19" spans="1:6" ht="15">
      <c r="A19" s="13">
        <v>42717</v>
      </c>
      <c r="B19" s="13" t="s">
        <v>63</v>
      </c>
      <c r="C19" s="26" t="s">
        <v>252</v>
      </c>
      <c r="D19" s="27">
        <v>400</v>
      </c>
      <c r="E19" s="26"/>
      <c r="F19" s="18">
        <f t="shared" si="0"/>
        <v>6202.08</v>
      </c>
    </row>
    <row r="20" spans="1:6" ht="15">
      <c r="A20" s="13">
        <v>42717</v>
      </c>
      <c r="B20" s="13" t="s">
        <v>63</v>
      </c>
      <c r="C20" s="26" t="s">
        <v>253</v>
      </c>
      <c r="D20" s="27">
        <v>350</v>
      </c>
      <c r="E20" s="26"/>
      <c r="F20" s="18">
        <f t="shared" si="0"/>
        <v>5852.08</v>
      </c>
    </row>
    <row r="21" spans="1:6" ht="15">
      <c r="A21" s="13">
        <v>42717</v>
      </c>
      <c r="B21" s="13" t="s">
        <v>63</v>
      </c>
      <c r="C21" s="26" t="s">
        <v>254</v>
      </c>
      <c r="D21" s="27">
        <v>300</v>
      </c>
      <c r="E21" s="26"/>
      <c r="F21" s="18">
        <f t="shared" si="0"/>
        <v>5552.08</v>
      </c>
    </row>
    <row r="22" spans="1:6" ht="15">
      <c r="A22" s="13">
        <v>42717</v>
      </c>
      <c r="B22" s="13" t="s">
        <v>63</v>
      </c>
      <c r="C22" s="26" t="s">
        <v>255</v>
      </c>
      <c r="D22" s="27">
        <v>338</v>
      </c>
      <c r="E22" s="26"/>
      <c r="F22" s="18">
        <f t="shared" si="0"/>
        <v>5214.08</v>
      </c>
    </row>
    <row r="23" spans="1:6" ht="15">
      <c r="A23" s="13">
        <v>42717</v>
      </c>
      <c r="B23" s="13" t="s">
        <v>63</v>
      </c>
      <c r="C23" s="26" t="s">
        <v>256</v>
      </c>
      <c r="D23" s="27">
        <v>300</v>
      </c>
      <c r="E23" s="26"/>
      <c r="F23" s="18">
        <f t="shared" si="0"/>
        <v>4914.08</v>
      </c>
    </row>
    <row r="24" spans="1:6" ht="15">
      <c r="A24" s="13">
        <v>42717</v>
      </c>
      <c r="B24" s="13" t="s">
        <v>63</v>
      </c>
      <c r="C24" s="26" t="s">
        <v>257</v>
      </c>
      <c r="D24" s="27">
        <v>843</v>
      </c>
      <c r="E24" s="26"/>
      <c r="F24" s="18">
        <f t="shared" si="0"/>
        <v>4071.08</v>
      </c>
    </row>
    <row r="25" spans="1:6" ht="15">
      <c r="A25" s="13">
        <v>42719</v>
      </c>
      <c r="B25" s="13" t="s">
        <v>63</v>
      </c>
      <c r="C25" s="26" t="s">
        <v>258</v>
      </c>
      <c r="D25" s="27">
        <v>300</v>
      </c>
      <c r="E25" s="26"/>
      <c r="F25" s="18">
        <f t="shared" si="0"/>
        <v>3771.08</v>
      </c>
    </row>
    <row r="26" spans="1:6" ht="15">
      <c r="A26" s="13"/>
      <c r="B26" s="13"/>
      <c r="C26" s="26"/>
      <c r="D26" s="27"/>
      <c r="E26" s="26"/>
      <c r="F26" s="18">
        <f t="shared" si="0"/>
        <v>3771.08</v>
      </c>
    </row>
    <row r="27" spans="1:6" ht="15">
      <c r="A27" s="13"/>
      <c r="B27" s="13"/>
      <c r="C27" s="26"/>
      <c r="D27" s="27"/>
      <c r="E27" s="26"/>
      <c r="F27" s="18">
        <f t="shared" si="0"/>
        <v>3771.08</v>
      </c>
    </row>
    <row r="28" spans="1:6" ht="15">
      <c r="A28" s="13"/>
      <c r="B28" s="13"/>
      <c r="C28" s="26"/>
      <c r="D28" s="27"/>
      <c r="E28" s="26"/>
      <c r="F28" s="18">
        <f t="shared" si="0"/>
        <v>3771.08</v>
      </c>
    </row>
    <row r="29" spans="1:6" ht="15">
      <c r="A29" s="13"/>
      <c r="B29" s="13"/>
      <c r="C29" s="26"/>
      <c r="D29" s="27"/>
      <c r="E29" s="26"/>
      <c r="F29" s="18">
        <f t="shared" si="0"/>
        <v>3771.08</v>
      </c>
    </row>
    <row r="30" spans="1:6" ht="15">
      <c r="A30" s="13"/>
      <c r="B30" s="13"/>
      <c r="C30" s="26"/>
      <c r="D30" s="27"/>
      <c r="E30" s="26"/>
      <c r="F30" s="18">
        <f t="shared" si="0"/>
        <v>3771.08</v>
      </c>
    </row>
    <row r="31" spans="1:6" ht="15">
      <c r="A31" s="13"/>
      <c r="B31" s="13"/>
      <c r="C31" s="26"/>
      <c r="D31" s="27"/>
      <c r="E31" s="26"/>
      <c r="F31" s="18">
        <f t="shared" si="0"/>
        <v>3771.08</v>
      </c>
    </row>
    <row r="32" spans="1:6" ht="15">
      <c r="A32" s="13"/>
      <c r="B32" s="13"/>
      <c r="C32" s="26"/>
      <c r="D32" s="27"/>
      <c r="E32" s="26"/>
      <c r="F32" s="18">
        <f t="shared" si="0"/>
        <v>3771.08</v>
      </c>
    </row>
    <row r="33" spans="1:6" ht="15">
      <c r="A33" s="13"/>
      <c r="B33" s="13"/>
      <c r="C33" s="26"/>
      <c r="D33" s="29"/>
      <c r="E33" s="29"/>
      <c r="F33" s="18">
        <f t="shared" si="0"/>
        <v>3771.08</v>
      </c>
    </row>
    <row r="34" spans="1:6" ht="15">
      <c r="A34" s="13"/>
      <c r="B34" s="13"/>
      <c r="C34" s="26"/>
      <c r="D34" s="29"/>
      <c r="E34" s="29"/>
      <c r="F34" s="18">
        <f t="shared" si="0"/>
        <v>3771.08</v>
      </c>
    </row>
    <row r="35" spans="1:6" ht="15">
      <c r="A35" s="13"/>
      <c r="B35" s="13"/>
      <c r="C35" s="26"/>
      <c r="D35" s="29"/>
      <c r="E35" s="29"/>
      <c r="F35" s="18">
        <f t="shared" si="0"/>
        <v>3771.08</v>
      </c>
    </row>
    <row r="36" spans="1:6" ht="15">
      <c r="A36" s="43"/>
      <c r="B36" s="43"/>
      <c r="C36" s="44"/>
      <c r="D36" s="45"/>
      <c r="E36" s="45"/>
      <c r="F36" s="46"/>
    </row>
    <row r="37" spans="1:6" ht="17.25">
      <c r="A37" s="14"/>
      <c r="B37" s="14"/>
      <c r="C37" s="35" t="s">
        <v>15</v>
      </c>
      <c r="D37" s="36">
        <f>SUM(D7:D35)</f>
        <v>7904</v>
      </c>
      <c r="E37" s="36">
        <f>SUM(E7:E35)</f>
        <v>11675.08</v>
      </c>
      <c r="F37" s="18">
        <f>E37-D37</f>
        <v>3771.08</v>
      </c>
    </row>
    <row r="38" spans="1:6" ht="15">
      <c r="A38" s="14"/>
      <c r="B38" s="14"/>
      <c r="C38" s="14"/>
      <c r="D38" s="14"/>
      <c r="E38" s="14"/>
      <c r="F38" s="14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  <row r="42" spans="1:6" ht="15">
      <c r="A42" s="14"/>
      <c r="B42" s="14"/>
      <c r="C42" s="14"/>
      <c r="D42" s="14"/>
      <c r="E42" s="14"/>
      <c r="F42" s="14"/>
    </row>
  </sheetData>
  <sheetProtection selectLockedCells="1" selectUnlockedCells="1"/>
  <mergeCells count="5">
    <mergeCell ref="A4:F4"/>
    <mergeCell ref="A5:F5"/>
    <mergeCell ref="A1:F1"/>
    <mergeCell ref="A2:F2"/>
    <mergeCell ref="A3:F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DCHE</cp:lastModifiedBy>
  <cp:lastPrinted>2016-09-26T11:12:56Z</cp:lastPrinted>
  <dcterms:created xsi:type="dcterms:W3CDTF">2014-08-21T11:51:14Z</dcterms:created>
  <dcterms:modified xsi:type="dcterms:W3CDTF">2017-06-20T14:54:42Z</dcterms:modified>
  <cp:category/>
  <cp:version/>
  <cp:contentType/>
  <cp:contentStatus/>
</cp:coreProperties>
</file>